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" sheetId="1" r:id="rId1"/>
    <sheet name="Matriisi" sheetId="2" r:id="rId2"/>
    <sheet name="matinea" sheetId="3" r:id="rId3"/>
    <sheet name="oppilas" sheetId="4" r:id="rId4"/>
    <sheet name="Taso 10" sheetId="5" r:id="rId5"/>
    <sheet name="Taso 14" sheetId="6" r:id="rId6"/>
    <sheet name="Arvosana" sheetId="7" r:id="rId7"/>
  </sheets>
  <definedNames/>
  <calcPr fullCalcOnLoad="1"/>
</workbook>
</file>

<file path=xl/comments1.xml><?xml version="1.0" encoding="utf-8"?>
<comments xmlns="http://schemas.openxmlformats.org/spreadsheetml/2006/main">
  <authors>
    <author>Junnu</author>
  </authors>
  <commentList>
    <comment ref="B8" authorId="0">
      <text>
        <r>
          <rPr>
            <sz val="8"/>
            <rFont val="Tahoma"/>
            <family val="2"/>
          </rPr>
          <t>Kirjoita päivämärä muodossa pp.kk.vvvv</t>
        </r>
      </text>
    </comment>
    <comment ref="D3" authorId="0">
      <text>
        <r>
          <rPr>
            <sz val="8"/>
            <rFont val="Tahoma"/>
            <family val="2"/>
          </rPr>
          <t>Tähän oppilaan nimi = linkittyy kaikkialle muualle tässä asiakirjassa</t>
        </r>
      </text>
    </comment>
  </commentList>
</comments>
</file>

<file path=xl/comments7.xml><?xml version="1.0" encoding="utf-8"?>
<comments xmlns="http://schemas.openxmlformats.org/spreadsheetml/2006/main">
  <authors>
    <author>Junnu</author>
  </authors>
  <commentList>
    <comment ref="C2" authorId="0">
      <text>
        <r>
          <rPr>
            <sz val="8"/>
            <rFont val="Tahoma"/>
            <family val="2"/>
          </rPr>
          <t xml:space="preserve">Monipuoliseen, jatkuvaan
arviointiin sisältyy erilaisia palautteen antamisen tapoja ja
ohjausta itsearviointiin.
</t>
        </r>
      </text>
    </comment>
    <comment ref="D2" authorId="0">
      <text>
        <r>
          <rPr>
            <sz val="8"/>
            <rFont val="Tahoma"/>
            <family val="2"/>
          </rPr>
          <t xml:space="preserve">Oppilaalle on tiedotettava seuraavista arvioinnin periaatteista:
arvioinnin tehtävät ja kohteet, 
arvosana-asteikot ja arviointikriteerit,
arvosanan korottaminen, opintojen etenemisen edellyttämät suoritukset, arvioinnin oikaiseminen ja päättötodistuksen sisältö.
</t>
        </r>
      </text>
    </comment>
    <comment ref="E2" authorId="0">
      <text>
        <r>
          <rPr>
            <sz val="8"/>
            <rFont val="Tahoma"/>
            <family val="2"/>
          </rPr>
          <t xml:space="preserve">Arviointimenetelmät tulee valita siten, että ne mittaavat asetettujen tavoitteiden saavuttamista, soveltuvat käytettyihin opetusmenetelmiin
ja tukevat oppimista.
</t>
        </r>
      </text>
    </comment>
  </commentList>
</comments>
</file>

<file path=xl/sharedStrings.xml><?xml version="1.0" encoding="utf-8"?>
<sst xmlns="http://schemas.openxmlformats.org/spreadsheetml/2006/main" count="574" uniqueCount="252">
  <si>
    <t>Oppilas</t>
  </si>
  <si>
    <t>Vuosi</t>
  </si>
  <si>
    <t>Soitin</t>
  </si>
  <si>
    <t>Lukukausi</t>
  </si>
  <si>
    <t>Opettaja:</t>
  </si>
  <si>
    <t>Päivä</t>
  </si>
  <si>
    <t>Ilmoittamaton poissaolo</t>
  </si>
  <si>
    <t>Kello</t>
  </si>
  <si>
    <t>Pvm.</t>
  </si>
  <si>
    <t>Saavutettu</t>
  </si>
  <si>
    <t>Nuotinluku</t>
  </si>
  <si>
    <t>Käsitelty aihe</t>
  </si>
  <si>
    <t>kolmisointujen käännökset</t>
  </si>
  <si>
    <t>Harjoitteet / materiaali</t>
  </si>
  <si>
    <t>ilm</t>
  </si>
  <si>
    <t>Instrumenttiopetus - päiväkirja</t>
  </si>
  <si>
    <t>Ilmoitettu poissaolo</t>
  </si>
  <si>
    <t>taso</t>
  </si>
  <si>
    <t>Osa-alue</t>
  </si>
  <si>
    <t>Taso</t>
  </si>
  <si>
    <t>Opettaja</t>
  </si>
  <si>
    <t>Kehittymisen seuranta / instrumentti</t>
  </si>
  <si>
    <t>INSTRUMENTTIMATINEA</t>
  </si>
  <si>
    <t>Suorituspäivä</t>
  </si>
  <si>
    <t>Klo</t>
  </si>
  <si>
    <t>Opintotaso</t>
  </si>
  <si>
    <t>Syntymäaika</t>
  </si>
  <si>
    <t>Allekirj.</t>
  </si>
  <si>
    <t>Arviointilautakunta</t>
  </si>
  <si>
    <t>Pj.</t>
  </si>
  <si>
    <t>siht.</t>
  </si>
  <si>
    <t>Esitetty ohjelma</t>
  </si>
  <si>
    <t>Kanslian merkintöjä</t>
  </si>
  <si>
    <t>Ohjelma</t>
  </si>
  <si>
    <t>Instrumenttimatinea</t>
  </si>
  <si>
    <t>Arvioija</t>
  </si>
  <si>
    <t>Maksimi</t>
  </si>
  <si>
    <t>Oikea käsi</t>
  </si>
  <si>
    <t>Vasen käsi</t>
  </si>
  <si>
    <t>Improvisointi</t>
  </si>
  <si>
    <t>Melodian tulkinta</t>
  </si>
  <si>
    <t>Fraseeraus</t>
  </si>
  <si>
    <t>soinnut</t>
  </si>
  <si>
    <t>Laitteet</t>
  </si>
  <si>
    <t>Rytmiset harjoitteet</t>
  </si>
  <si>
    <t>Ominaisuudet / kitara / Tasot 1 - 10</t>
  </si>
  <si>
    <t>Aihe</t>
  </si>
  <si>
    <t>Suoritus</t>
  </si>
  <si>
    <t>käden asento</t>
  </si>
  <si>
    <t xml:space="preserve">perinteinen </t>
  </si>
  <si>
    <t>käden asento, tukipisteet</t>
  </si>
  <si>
    <t>liike kyynärpäästä/ranteesta/peukalo&amp;etusormi-yhdistelmästä</t>
  </si>
  <si>
    <t>demppaus/äänten pituus/palm mute</t>
  </si>
  <si>
    <t>yksittäiset äänet / Single note</t>
  </si>
  <si>
    <t>plektra alaspäin</t>
  </si>
  <si>
    <t xml:space="preserve">alternate picking </t>
  </si>
  <si>
    <t>soinnut ja intervallit</t>
  </si>
  <si>
    <t>edestakainen harjaus (alternate strumming)</t>
  </si>
  <si>
    <t>arpeggio (mmmvvvv)</t>
  </si>
  <si>
    <t>käden asento (ote/tuki kitaran kaulasta)</t>
  </si>
  <si>
    <t>paikka nauhoihin nähden</t>
  </si>
  <si>
    <t>tekniikat</t>
  </si>
  <si>
    <t xml:space="preserve">vibrato, vipu </t>
  </si>
  <si>
    <t xml:space="preserve">venytys = bend, esivenytys (pre-bend), bend ja palautus (release) </t>
  </si>
  <si>
    <t>liu'utus (slide)</t>
  </si>
  <si>
    <t>vasarointi (hammer-on)</t>
  </si>
  <si>
    <t>pull-off</t>
  </si>
  <si>
    <t>trillit</t>
  </si>
  <si>
    <t>luonnolliset huiluäänet (natural harmonics), 5, 7 ja 12  nauhalta</t>
  </si>
  <si>
    <t>Improvisointi-idiomit</t>
  </si>
  <si>
    <t>blues</t>
  </si>
  <si>
    <t>mollipentatoninen</t>
  </si>
  <si>
    <t>duuripentatoninen</t>
  </si>
  <si>
    <t>blues-asteikko (6-sävelinen)</t>
  </si>
  <si>
    <t>tonaalinen</t>
  </si>
  <si>
    <t>tonaaliset purkaukset, johtosävel - 1, 4 - 3 ( guide tones)</t>
  </si>
  <si>
    <t>yleiset työkalut improvisointiin</t>
  </si>
  <si>
    <t>single note</t>
  </si>
  <si>
    <t>vibrato</t>
  </si>
  <si>
    <t>venytykset</t>
  </si>
  <si>
    <t>liuku (slide)</t>
  </si>
  <si>
    <t>duuriastekon käyttö melodiassa</t>
  </si>
  <si>
    <t>molliastekon käyttö melodiassa</t>
  </si>
  <si>
    <t>legato</t>
  </si>
  <si>
    <t>staccato</t>
  </si>
  <si>
    <t>1/8 - 1/16 aikaarvojen fraseeraus</t>
  </si>
  <si>
    <t>1/8 - 1/16 aikaarvojen fraseeraus (suora --- kolmimuunteisuus)</t>
  </si>
  <si>
    <t>Soinnut</t>
  </si>
  <si>
    <t>power chords</t>
  </si>
  <si>
    <t>kolmisoinnut 1.asema</t>
  </si>
  <si>
    <t xml:space="preserve">power chords oktaavituplauksin </t>
  </si>
  <si>
    <t>barresoinnut (duuri/molli/dom7/m7, perusääni 6. kielellä)</t>
  </si>
  <si>
    <t>barresoinnut (duuri/molli/dom7/m7, perusääni 5. kielellä)</t>
  </si>
  <si>
    <t>nelisoinnut perusmuodossa 6-4-3-2</t>
  </si>
  <si>
    <t>kauttasoinnut</t>
  </si>
  <si>
    <t>tonaalisen melodian soinnutus: I - IV - V - I</t>
  </si>
  <si>
    <t>soinnutuksen transponointi: I - IV - V - I, blues</t>
  </si>
  <si>
    <t>asemien hahmottaminen muutamalla sormituksella p. 6 ja 5, kaikki säv. Lajit</t>
  </si>
  <si>
    <t>otelaudan suuntaisesti sävellajit 2 # - 2 b</t>
  </si>
  <si>
    <t>venytysten merkinnät, 1/2, kokoaskel</t>
  </si>
  <si>
    <t>vasarointi (hammer-on) merkinnät</t>
  </si>
  <si>
    <t>pull-off, merkinnät</t>
  </si>
  <si>
    <t>liu'utuksen (slide) merkinnät</t>
  </si>
  <si>
    <t>pre-bend merkinnät</t>
  </si>
  <si>
    <t>kampimerkinnät</t>
  </si>
  <si>
    <t>palm mute merkinnät</t>
  </si>
  <si>
    <t>demppausten merkinnät</t>
  </si>
  <si>
    <t>plektransuunnat</t>
  </si>
  <si>
    <t>Soundit, laitteet, ym.</t>
  </si>
  <si>
    <t>insrtumenttikohtainen opetus osana musiikkitietoa (esim. 5 krt. 1 / vuosi)</t>
  </si>
  <si>
    <t xml:space="preserve">dempattujen kielten soittaminen kahdeksasosina metronomin kanssa -&gt; </t>
  </si>
  <si>
    <t xml:space="preserve">korostusten soittaminen kahdeksasosista -&gt; </t>
  </si>
  <si>
    <t>kahdeksasosien jättäminen (perusjaot)</t>
  </si>
  <si>
    <t>kaikki alas</t>
  </si>
  <si>
    <t>iskulliset alas, iskuttomat ylös</t>
  </si>
  <si>
    <t>metronomi 2 ja 4 –iskuilla (vaaditaan kaikilta)</t>
  </si>
  <si>
    <t>rytmipyramidi, 1/8, triolit, 1/16</t>
  </si>
  <si>
    <t>sykkeen tuottaminen kropalla, jalalla ym/plektrakädellä</t>
  </si>
  <si>
    <t>Ominaisuudet / kitara / Tasot 11 - 14</t>
  </si>
  <si>
    <t>keinotekoiset huiluäänet (artificial harmonics), eri tapoja</t>
  </si>
  <si>
    <t>tapa 1 (12 nauhaa korkeammalta)</t>
  </si>
  <si>
    <t>plektra ylöspäin</t>
  </si>
  <si>
    <t>arpeggio (mvmvmv)</t>
  </si>
  <si>
    <t>plektra + sormet, esim. bossa nova</t>
  </si>
  <si>
    <t>sormet, esim. bossa nova</t>
  </si>
  <si>
    <t xml:space="preserve">luonnolliset huiluäänet (natural harmonics) , yläsävelet septimiin asti </t>
  </si>
  <si>
    <t>modaalinen</t>
  </si>
  <si>
    <t>duuriasteikko</t>
  </si>
  <si>
    <t>luonnollinen molliasteikko</t>
  </si>
  <si>
    <t>doorinen</t>
  </si>
  <si>
    <t>miksolyydinen</t>
  </si>
  <si>
    <t>lyydinen</t>
  </si>
  <si>
    <t>fryyginen</t>
  </si>
  <si>
    <t>lokrinen</t>
  </si>
  <si>
    <t>harmoninen molli</t>
  </si>
  <si>
    <t>jazzmolli</t>
  </si>
  <si>
    <t>harmonisen mollin V</t>
  </si>
  <si>
    <t>alt</t>
  </si>
  <si>
    <t>overtone</t>
  </si>
  <si>
    <t>dim</t>
  </si>
  <si>
    <t>dom dim</t>
  </si>
  <si>
    <t>sointusävelillä soittaminen</t>
  </si>
  <si>
    <t>molliasteikon purkaukset, Db9 - T5 (guide tones)</t>
  </si>
  <si>
    <t>sointuvaihdosten ennakointi</t>
  </si>
  <si>
    <t>viivästytetyt purkaukset</t>
  </si>
  <si>
    <t>melodiset motiivit</t>
  </si>
  <si>
    <t>intervallit</t>
  </si>
  <si>
    <t>polyrytmit</t>
  </si>
  <si>
    <t>oktaavit</t>
  </si>
  <si>
    <t xml:space="preserve">intervallit </t>
  </si>
  <si>
    <t>terssit</t>
  </si>
  <si>
    <t>sekstit</t>
  </si>
  <si>
    <t>septimit</t>
  </si>
  <si>
    <t>soinnut (myös constant structures)</t>
  </si>
  <si>
    <t>double time</t>
  </si>
  <si>
    <t>ballad</t>
  </si>
  <si>
    <t>on top of the beat, behind the beat, ahead of the beat</t>
  </si>
  <si>
    <t>over the beat</t>
  </si>
  <si>
    <t>shell-voicings (3,7)</t>
  </si>
  <si>
    <t>laajat soinnut (3,7+lisäsävelet)</t>
  </si>
  <si>
    <t>nelisointujen käännökset 1-2-3-4</t>
  </si>
  <si>
    <t>nelisointujen laajennukset 1-&gt;9, 5-&gt;13</t>
  </si>
  <si>
    <t>nelisointujen käännökset &amp; laajennukset 2-3-4-5</t>
  </si>
  <si>
    <t>soinnutuksen transponointi: 1. sävellajin soinnut</t>
  </si>
  <si>
    <t>F avaimelta lukeminen</t>
  </si>
  <si>
    <t>transponointi</t>
  </si>
  <si>
    <t>2 ääniset melodiat</t>
  </si>
  <si>
    <t>kaikilla sävellajit rajoitetulla kielimäärällä</t>
  </si>
  <si>
    <t>moniääniset sointumelodiat</t>
  </si>
  <si>
    <t>8 va lukeminen</t>
  </si>
  <si>
    <t>metronomi 2 tai 4-iskulla</t>
  </si>
  <si>
    <t>rytmipyramidi, Kvintoli, sekstoli, septoli, 1/32</t>
  </si>
  <si>
    <t>3 neljän päälle polyrytmit</t>
  </si>
  <si>
    <t>venytys = bend, puolisävelaskel</t>
  </si>
  <si>
    <t>venytys = bend, kokosävelaskel</t>
  </si>
  <si>
    <t>sammutus (demppaus) /äänten pituus/staccato - kaikki kielet</t>
  </si>
  <si>
    <t>sammutus (demppaus) /äänten pituus/staccato - osa kielistä</t>
  </si>
  <si>
    <t>liike asemassa</t>
  </si>
  <si>
    <t>liike rajoitetuilla kielillä</t>
  </si>
  <si>
    <t>vaihtoehtoiset ala Metheny, Benson, Santana jne</t>
  </si>
  <si>
    <t>pinch harmonics</t>
  </si>
  <si>
    <t>tapping harmonics</t>
  </si>
  <si>
    <t>economy/sweep</t>
  </si>
  <si>
    <t>peukalo</t>
  </si>
  <si>
    <t>plektra + sormet, arpeggio / single note</t>
  </si>
  <si>
    <t>sormet, klassinen tekniikka</t>
  </si>
  <si>
    <t>mvm mvm, ym poikkeukset esim eri tahtilajeissa</t>
  </si>
  <si>
    <t>muut</t>
  </si>
  <si>
    <t>vibrakammen käyttö</t>
  </si>
  <si>
    <t>vibrato (muut toteutustavat esim.laajuus/nopeus)</t>
  </si>
  <si>
    <t>venytys (laajemmat intervallit)</t>
  </si>
  <si>
    <t>venytys (2 ääniset ja loisäänivenytykset)</t>
  </si>
  <si>
    <t>legato plektralla (let ring)</t>
  </si>
  <si>
    <t>legato, hammer-on, pull-off</t>
  </si>
  <si>
    <t>m6-pentatoninen</t>
  </si>
  <si>
    <t>jazzmollin muut moodit</t>
  </si>
  <si>
    <t>whole tone</t>
  </si>
  <si>
    <t>harmoninen duuri + moodit</t>
  </si>
  <si>
    <t>ylinouseva</t>
  </si>
  <si>
    <t>bebop major</t>
  </si>
  <si>
    <t>bebop dominant</t>
  </si>
  <si>
    <t>bebop minor</t>
  </si>
  <si>
    <t>bebop dominant b9b13</t>
  </si>
  <si>
    <t>II-V-I-patternit</t>
  </si>
  <si>
    <t>power chords variaatiot</t>
  </si>
  <si>
    <t>add9, yleisimmät vapaita kieliä hyödyntävät modaaliset soinnut (esim Dadd4)</t>
  </si>
  <si>
    <t>upper structures</t>
  </si>
  <si>
    <t>kvarttisoinnut ja intervalliyhdistelmät</t>
  </si>
  <si>
    <t>kaikki ylös</t>
  </si>
  <si>
    <t>metronomi muilla heikoilla tahdin osilla</t>
  </si>
  <si>
    <t>metronomi tahdin ajan – tahdin ajan ei/2 tahtia – 2 tahtia taukoa jne.</t>
  </si>
  <si>
    <t>sykkeen laskeminen ääneen soittaessa</t>
  </si>
  <si>
    <t>kahden päällekkäisen rytmin toteuttaminen (esim bossapatternit)</t>
  </si>
  <si>
    <t>polyrytmejä: esim triolit jne</t>
  </si>
  <si>
    <t>Ominaisuudet / kitara / Extra</t>
  </si>
  <si>
    <t>blues-rakenteen soittaminen 1. fraasilla ( käydään läpi 3 fraasia)</t>
  </si>
  <si>
    <t>bluesfraaseja (2 tai useamman  blues-fraasin yhdistäminen)</t>
  </si>
  <si>
    <t>Improvisointi yhtä rytmistä motiivia käyttäen</t>
  </si>
  <si>
    <t>Improvisointi 2 - 4 tahdin fraaseja käyttäen</t>
  </si>
  <si>
    <t>Läsnäolo</t>
  </si>
  <si>
    <t>Lukukauden aikana käsitelty materiaali</t>
  </si>
  <si>
    <t>kerrat</t>
  </si>
  <si>
    <t>%</t>
  </si>
  <si>
    <t>Koodi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</si>
  <si>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</si>
  <si>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</si>
  <si>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</si>
  <si>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</si>
  <si>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</si>
  <si>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</si>
  <si>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</si>
  <si>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</si>
  <si>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</si>
  <si>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Numeraalinen arviointi</t>
  </si>
  <si>
    <t>"Palikat"</t>
  </si>
  <si>
    <t>Osasuoritukset</t>
  </si>
  <si>
    <t>Arvosana</t>
  </si>
  <si>
    <t>Taso 10</t>
  </si>
  <si>
    <t>Taso 14</t>
  </si>
  <si>
    <t>Saavutetut tasot</t>
  </si>
  <si>
    <t>Arvosana tasoilta 1 - 10</t>
  </si>
  <si>
    <t>Arvosana tasoilta 11 - 14</t>
  </si>
  <si>
    <t>Syys</t>
  </si>
  <si>
    <t>nro</t>
  </si>
  <si>
    <t>Simeon Savi</t>
  </si>
  <si>
    <t>Nimi</t>
  </si>
  <si>
    <t>Kitara</t>
  </si>
  <si>
    <t>Jokunen jaska</t>
  </si>
  <si>
    <t>Tasoarvosana  1-10</t>
  </si>
  <si>
    <t>Tasoarvosana  11-14</t>
  </si>
  <si>
    <t>PERUSTASON PÄÄTTÖKONSERTTI</t>
  </si>
  <si>
    <t>OPISTOTASON PÄÄTTÖKONSERTTI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</si>
</sst>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"/>
    <numFmt numFmtId="165" formatCode="mmm/yyyy"/>
    <numFmt numFmtId="166" formatCode="d\.m\.yyyy"/>
    <numFmt numFmtId="167" formatCode="[$-40B]d\.\ mmmm&quot;ta &quot;yyyy"/>
    <numFmt numFmtId="168" formatCode="d\.m\.yyyy;@"/>
  </numFmts>
  <fonts count="62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sz val="18"/>
      <color indexed="48"/>
      <name val="Arial"/>
      <family val="2"/>
    </font>
    <font>
      <b/>
      <sz val="18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" fillId="36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/>
    </xf>
    <xf numFmtId="0" fontId="1" fillId="35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36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17" xfId="0" applyFill="1" applyBorder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/>
    </xf>
    <xf numFmtId="9" fontId="0" fillId="33" borderId="0" xfId="0" applyNumberFormat="1" applyFont="1" applyFill="1" applyAlignment="1">
      <alignment horizontal="center"/>
    </xf>
    <xf numFmtId="9" fontId="1" fillId="33" borderId="18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8" fontId="1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1" fontId="8" fillId="33" borderId="0" xfId="0" applyNumberFormat="1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36" borderId="13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7" borderId="20" xfId="0" applyFont="1" applyFill="1" applyBorder="1" applyAlignment="1">
      <alignment horizontal="center"/>
    </xf>
    <xf numFmtId="0" fontId="18" fillId="33" borderId="0" xfId="52" applyFont="1" applyFill="1" applyAlignment="1" applyProtection="1">
      <alignment/>
      <protection/>
    </xf>
    <xf numFmtId="0" fontId="17" fillId="37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1" fontId="12" fillId="33" borderId="11" xfId="0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0" fontId="0" fillId="36" borderId="21" xfId="0" applyNumberForma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1" fillId="0" borderId="17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1" fontId="6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20" fontId="0" fillId="33" borderId="23" xfId="0" applyNumberForma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5" fillId="33" borderId="24" xfId="0" applyFont="1" applyFill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/>
    </xf>
    <xf numFmtId="20" fontId="4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14" fontId="4" fillId="36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14" fontId="4" fillId="36" borderId="10" xfId="0" applyNumberFormat="1" applyFont="1" applyFill="1" applyBorder="1" applyAlignment="1">
      <alignment horizontal="left"/>
    </xf>
    <xf numFmtId="0" fontId="0" fillId="36" borderId="23" xfId="0" applyFill="1" applyBorder="1" applyAlignment="1">
      <alignment/>
    </xf>
    <xf numFmtId="14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9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Alignment="1">
      <alignment/>
    </xf>
    <xf numFmtId="14" fontId="4" fillId="39" borderId="0" xfId="0" applyNumberFormat="1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0" fontId="4" fillId="39" borderId="0" xfId="0" applyNumberFormat="1" applyFont="1" applyFill="1" applyBorder="1" applyAlignment="1">
      <alignment horizontal="center"/>
    </xf>
    <xf numFmtId="14" fontId="4" fillId="39" borderId="10" xfId="0" applyNumberFormat="1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23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5"/>
      <c:rotY val="20"/>
      <c:depthPercent val="100"/>
      <c:rAngAx val="1"/>
    </c:view3D>
    <c:plotArea>
      <c:layout>
        <c:manualLayout>
          <c:xMode val="edge"/>
          <c:yMode val="edge"/>
          <c:x val="0.022"/>
          <c:y val="0.02925"/>
          <c:w val="0.85275"/>
          <c:h val="0.94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oppilas!$A$9:$A$17</c:f>
              <c:strCache/>
            </c:strRef>
          </c:cat>
          <c:val>
            <c:numRef>
              <c:f>oppilas!$B$9:$B$17</c:f>
              <c:numCache/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oppilas!$A$9:$A$17</c:f>
              <c:strCache/>
            </c:strRef>
          </c:cat>
          <c:val>
            <c:numRef>
              <c:f>oppilas!$C$9:$C$17</c:f>
              <c:numCache/>
            </c:numRef>
          </c:val>
          <c:shape val="cylinder"/>
        </c:ser>
        <c:shape val="cylinder"/>
        <c:axId val="4903204"/>
        <c:axId val="44128837"/>
      </c:bar3DChart>
      <c:catAx>
        <c:axId val="4903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128837"/>
        <c:crosses val="autoZero"/>
        <c:auto val="1"/>
        <c:lblOffset val="100"/>
        <c:tickLblSkip val="2"/>
        <c:noMultiLvlLbl val="0"/>
      </c:catAx>
      <c:valAx>
        <c:axId val="441288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320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4285"/>
          <c:w val="0.104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428625</xdr:colOff>
      <xdr:row>3</xdr:row>
      <xdr:rowOff>152400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114300</xdr:rowOff>
    </xdr:from>
    <xdr:to>
      <xdr:col>13</xdr:col>
      <xdr:colOff>152400</xdr:colOff>
      <xdr:row>35</xdr:row>
      <xdr:rowOff>152400</xdr:rowOff>
    </xdr:to>
    <xdr:graphicFrame>
      <xdr:nvGraphicFramePr>
        <xdr:cNvPr id="1" name="Kaavio 2"/>
        <xdr:cNvGraphicFramePr/>
      </xdr:nvGraphicFramePr>
      <xdr:xfrm>
        <a:off x="47625" y="2867025"/>
        <a:ext cx="52959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200025</xdr:colOff>
      <xdr:row>0</xdr:row>
      <xdr:rowOff>19050</xdr:rowOff>
    </xdr:from>
    <xdr:to>
      <xdr:col>13</xdr:col>
      <xdr:colOff>66675</xdr:colOff>
      <xdr:row>5</xdr:row>
      <xdr:rowOff>28575</xdr:rowOff>
    </xdr:to>
    <xdr:pic>
      <xdr:nvPicPr>
        <xdr:cNvPr id="2" name="Picture 3" descr="PJK_BLAC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9050"/>
          <a:ext cx="1104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4</xdr:row>
      <xdr:rowOff>114300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4</xdr:row>
      <xdr:rowOff>114300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8</xdr:row>
      <xdr:rowOff>266700</xdr:rowOff>
    </xdr:from>
    <xdr:to>
      <xdr:col>4</xdr:col>
      <xdr:colOff>428625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847975" y="2628900"/>
          <a:ext cx="1133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104775</xdr:rowOff>
    </xdr:from>
    <xdr:to>
      <xdr:col>4</xdr:col>
      <xdr:colOff>257175</xdr:colOff>
      <xdr:row>15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838450" y="45339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1" width="5.28125" style="0" customWidth="1"/>
    <col min="22" max="22" width="4.7109375" style="0" hidden="1" customWidth="1"/>
    <col min="23" max="23" width="3.28125" style="0" hidden="1" customWidth="1"/>
    <col min="24" max="24" width="6.28125" style="0" hidden="1" customWidth="1"/>
  </cols>
  <sheetData>
    <row r="1" spans="1:31" ht="21.75" customHeight="1">
      <c r="A1" s="27" t="s">
        <v>15</v>
      </c>
      <c r="B1" s="8"/>
      <c r="C1" s="8"/>
      <c r="D1" s="2"/>
      <c r="E1" s="28"/>
      <c r="F1" s="28"/>
      <c r="G1" s="10"/>
      <c r="H1" s="3"/>
      <c r="I1" s="3"/>
      <c r="J1" s="3"/>
      <c r="L1" s="116" t="str">
        <f>Matriisi!G1</f>
        <v> </v>
      </c>
      <c r="M1" s="116" t="str">
        <f>Matriisi!H1</f>
        <v> </v>
      </c>
      <c r="N1" s="116" t="str">
        <f>Matriisi!I1</f>
        <v> </v>
      </c>
      <c r="O1" s="116" t="str">
        <f>Matriisi!J1</f>
        <v> </v>
      </c>
      <c r="P1" s="116" t="str">
        <f>Matriisi!K1</f>
        <v> </v>
      </c>
      <c r="Q1" s="116" t="str">
        <f>Matriisi!L1</f>
        <v> </v>
      </c>
      <c r="R1" s="116" t="str">
        <f>Matriisi!M1</f>
        <v> </v>
      </c>
      <c r="S1" s="116" t="str">
        <f>Matriisi!N1</f>
        <v> </v>
      </c>
      <c r="T1" s="116" t="str">
        <f>Matriisi!O1</f>
        <v> </v>
      </c>
      <c r="U1" s="116" t="str">
        <f>Matriisi!P1</f>
        <v> </v>
      </c>
      <c r="V1" s="3">
        <f>Matriisi!R1</f>
        <v>0</v>
      </c>
      <c r="W1" s="3">
        <f>Matriisi!S1</f>
        <v>0</v>
      </c>
      <c r="X1" s="3"/>
      <c r="AE1" s="7"/>
    </row>
    <row r="2" spans="1:31" ht="21.75" customHeight="1">
      <c r="A2" s="8"/>
      <c r="B2" s="8"/>
      <c r="C2" s="8"/>
      <c r="D2" s="10"/>
      <c r="E2" s="10"/>
      <c r="F2" s="10"/>
      <c r="G2" s="10"/>
      <c r="H2" s="3"/>
      <c r="I2" s="3"/>
      <c r="J2" s="3"/>
      <c r="K2" s="3"/>
      <c r="L2" s="119" t="s">
        <v>239</v>
      </c>
      <c r="M2" s="11"/>
      <c r="O2" s="11"/>
      <c r="P2" s="11"/>
      <c r="Q2" s="3"/>
      <c r="R2" s="116" t="str">
        <f>Matriisi!G81</f>
        <v> </v>
      </c>
      <c r="S2" s="116" t="str">
        <f>Matriisi!H81</f>
        <v> </v>
      </c>
      <c r="T2" s="116" t="str">
        <f>Matriisi!I81</f>
        <v> </v>
      </c>
      <c r="U2" s="116" t="str">
        <f>Matriisi!J81</f>
        <v> </v>
      </c>
      <c r="V2" s="5"/>
      <c r="W2" s="5"/>
      <c r="X2" s="5"/>
      <c r="AE2" s="7"/>
    </row>
    <row r="3" spans="1:31" ht="12.75" customHeight="1">
      <c r="A3" s="11" t="s">
        <v>0</v>
      </c>
      <c r="B3" s="11"/>
      <c r="C3" s="11"/>
      <c r="D3" s="1" t="s">
        <v>244</v>
      </c>
      <c r="E3" s="9"/>
      <c r="F3" s="3"/>
      <c r="G3" s="12" t="s">
        <v>1</v>
      </c>
      <c r="H3" s="12"/>
      <c r="I3" s="11"/>
      <c r="J3" s="136">
        <v>2011</v>
      </c>
      <c r="K3" s="137"/>
      <c r="L3" s="12"/>
      <c r="M3" s="53">
        <v>1</v>
      </c>
      <c r="N3" s="11" t="s">
        <v>219</v>
      </c>
      <c r="O3" s="11"/>
      <c r="P3" s="11"/>
      <c r="Q3" s="3"/>
      <c r="R3" s="4"/>
      <c r="S3" s="4"/>
      <c r="T3" s="4"/>
      <c r="U3" s="4"/>
      <c r="V3" s="5"/>
      <c r="W3" s="5"/>
      <c r="X3" s="5"/>
      <c r="AE3" s="7"/>
    </row>
    <row r="4" spans="1:31" ht="12.75" customHeight="1">
      <c r="A4" s="11" t="s">
        <v>2</v>
      </c>
      <c r="B4" s="11"/>
      <c r="C4" s="11"/>
      <c r="D4" s="9" t="s">
        <v>246</v>
      </c>
      <c r="E4" s="9"/>
      <c r="F4" s="3"/>
      <c r="G4" s="11" t="s">
        <v>3</v>
      </c>
      <c r="H4" s="12"/>
      <c r="I4" s="11"/>
      <c r="J4" s="25" t="s">
        <v>242</v>
      </c>
      <c r="K4" s="29"/>
      <c r="L4" s="12"/>
      <c r="M4" s="26" t="s">
        <v>14</v>
      </c>
      <c r="N4" s="13" t="s">
        <v>16</v>
      </c>
      <c r="O4" s="11"/>
      <c r="P4" s="11"/>
      <c r="Q4" s="3"/>
      <c r="R4" s="128" t="s">
        <v>248</v>
      </c>
      <c r="S4" s="128"/>
      <c r="T4" s="128"/>
      <c r="U4" s="129">
        <f>IF(Matriisi!H2&lt;&gt;"",Matriisi!H2,"")</f>
      </c>
      <c r="V4" s="5"/>
      <c r="W4" s="5"/>
      <c r="X4" s="5"/>
      <c r="AE4" s="7"/>
    </row>
    <row r="5" spans="1:31" ht="12.75" customHeight="1">
      <c r="A5" s="11" t="s">
        <v>4</v>
      </c>
      <c r="B5" s="11"/>
      <c r="C5" s="11"/>
      <c r="D5" s="9" t="s">
        <v>247</v>
      </c>
      <c r="E5" s="9"/>
      <c r="F5" s="11"/>
      <c r="G5" s="15" t="s">
        <v>5</v>
      </c>
      <c r="H5" s="8"/>
      <c r="I5" s="11"/>
      <c r="J5" s="25"/>
      <c r="K5" s="29"/>
      <c r="L5" s="12"/>
      <c r="M5" s="16"/>
      <c r="N5" s="15" t="s">
        <v>6</v>
      </c>
      <c r="O5" s="11"/>
      <c r="P5" s="11"/>
      <c r="Q5" s="3"/>
      <c r="R5" s="4"/>
      <c r="S5" s="4"/>
      <c r="T5" s="4"/>
      <c r="U5" s="130"/>
      <c r="V5" s="5"/>
      <c r="W5" s="5"/>
      <c r="X5" s="5"/>
      <c r="AE5" s="7"/>
    </row>
    <row r="6" spans="1:31" ht="12.75" customHeight="1">
      <c r="A6" s="11"/>
      <c r="B6" s="11"/>
      <c r="C6" s="8"/>
      <c r="D6" s="124"/>
      <c r="E6" s="14"/>
      <c r="G6" s="15" t="s">
        <v>7</v>
      </c>
      <c r="H6" s="12"/>
      <c r="I6" s="11"/>
      <c r="J6" s="138"/>
      <c r="K6" s="139"/>
      <c r="L6" s="11"/>
      <c r="M6" s="24" t="s">
        <v>243</v>
      </c>
      <c r="N6" s="15" t="s">
        <v>11</v>
      </c>
      <c r="O6" s="11"/>
      <c r="P6" s="11"/>
      <c r="Q6" s="3"/>
      <c r="R6" s="128" t="s">
        <v>249</v>
      </c>
      <c r="S6" s="128"/>
      <c r="T6" s="128"/>
      <c r="U6" s="129">
        <f>IF(Matriisi!H82&lt;&gt;"",Matriisi!H82,"")</f>
      </c>
      <c r="V6" s="5"/>
      <c r="W6" s="5"/>
      <c r="X6" s="5"/>
      <c r="AE6" s="7"/>
    </row>
    <row r="7" spans="1:30" s="7" customFormat="1" ht="12.75" customHeight="1">
      <c r="A7" s="17"/>
      <c r="B7" s="6" t="s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/>
      <c r="P7" s="6"/>
      <c r="Q7" s="6"/>
      <c r="R7" s="6"/>
      <c r="S7" s="6"/>
      <c r="T7" s="6"/>
      <c r="U7" s="130"/>
      <c r="V7" s="6"/>
      <c r="W7" s="6"/>
      <c r="X7" s="101" t="s">
        <v>9</v>
      </c>
      <c r="Y7"/>
      <c r="Z7"/>
      <c r="AA7"/>
      <c r="AB7"/>
      <c r="AC7"/>
      <c r="AD7"/>
    </row>
    <row r="8" spans="1:24" ht="12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80">
        <f>COUNTA(B8:U8)</f>
        <v>0</v>
      </c>
      <c r="W8" s="39"/>
      <c r="X8" s="6" t="s">
        <v>17</v>
      </c>
    </row>
    <row r="9" spans="1:24" ht="12.75">
      <c r="A9" s="20" t="s">
        <v>37</v>
      </c>
      <c r="B9" s="23"/>
      <c r="C9" s="23"/>
      <c r="D9" s="23"/>
      <c r="E9" s="23"/>
      <c r="F9" s="23"/>
      <c r="G9" s="21"/>
      <c r="H9" s="21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2">
        <f>COUNTA(Matriisi!E3:E10,Matriisi!E84:E88)</f>
        <v>0</v>
      </c>
      <c r="W9" s="52">
        <v>12</v>
      </c>
      <c r="X9" s="135">
        <f>MAX(Matriisi!G13:J13)</f>
        <v>0</v>
      </c>
    </row>
    <row r="10" spans="1:24" ht="12.75">
      <c r="A10" s="20" t="s">
        <v>38</v>
      </c>
      <c r="B10" s="23"/>
      <c r="C10" s="23"/>
      <c r="D10" s="23"/>
      <c r="E10" s="23"/>
      <c r="F10" s="23"/>
      <c r="G10" s="21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2">
        <f>COUNTA(Matriisi!E12:E23,Matriisi!E90)</f>
        <v>0</v>
      </c>
      <c r="W10" s="52">
        <v>13</v>
      </c>
      <c r="X10" s="135"/>
    </row>
    <row r="11" spans="1:24" ht="12.75">
      <c r="A11" s="20" t="s">
        <v>39</v>
      </c>
      <c r="B11" s="23"/>
      <c r="C11" s="23"/>
      <c r="D11" s="23"/>
      <c r="E11" s="23"/>
      <c r="F11" s="23"/>
      <c r="G11" s="21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2">
        <f>COUNTA(Matriisi!E25:E32,Matriisi!E92:E112)</f>
        <v>0</v>
      </c>
      <c r="W11" s="52">
        <v>29</v>
      </c>
      <c r="X11" s="135"/>
    </row>
    <row r="12" spans="1:24" ht="12.75">
      <c r="A12" s="20" t="s">
        <v>40</v>
      </c>
      <c r="B12" s="23"/>
      <c r="C12" s="23"/>
      <c r="D12" s="23"/>
      <c r="E12" s="23"/>
      <c r="F12" s="23"/>
      <c r="G12" s="21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2">
        <f>COUNTA(Matriisi!E34:E42,Matriisi!E115:E118)</f>
        <v>0</v>
      </c>
      <c r="W12" s="22">
        <v>13</v>
      </c>
      <c r="X12" s="135"/>
    </row>
    <row r="13" spans="1:24" ht="12.75">
      <c r="A13" s="20" t="s">
        <v>41</v>
      </c>
      <c r="B13" s="23"/>
      <c r="C13" s="23"/>
      <c r="D13" s="23"/>
      <c r="E13" s="23"/>
      <c r="F13" s="23"/>
      <c r="G13" s="21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2">
        <f>COUNTA(Matriisi!E44:E46,Matriisi!E120:E123)</f>
        <v>0</v>
      </c>
      <c r="W13" s="22">
        <v>7</v>
      </c>
      <c r="X13" s="135"/>
    </row>
    <row r="14" spans="1:24" ht="12.75">
      <c r="A14" s="20" t="s">
        <v>42</v>
      </c>
      <c r="B14" s="23"/>
      <c r="C14" s="23"/>
      <c r="D14" s="23"/>
      <c r="E14" s="23"/>
      <c r="F14" s="23"/>
      <c r="G14" s="21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2">
        <f>COUNTA(Matriisi!E48:E57,Matriisi!E125:E131)</f>
        <v>0</v>
      </c>
      <c r="W14" s="22">
        <v>17</v>
      </c>
      <c r="X14" s="135"/>
    </row>
    <row r="15" spans="1:24" ht="12.75">
      <c r="A15" s="20" t="s">
        <v>10</v>
      </c>
      <c r="B15" s="23"/>
      <c r="C15" s="23"/>
      <c r="D15" s="23"/>
      <c r="E15" s="23"/>
      <c r="F15" s="23"/>
      <c r="G15" s="21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2">
        <f>COUNTA(Matriisi!E59:E69,Matriisi!E133:E138)</f>
        <v>0</v>
      </c>
      <c r="W15" s="22">
        <v>17</v>
      </c>
      <c r="X15" s="135"/>
    </row>
    <row r="16" spans="1:24" ht="12.75">
      <c r="A16" s="20" t="s">
        <v>43</v>
      </c>
      <c r="B16" s="23"/>
      <c r="C16" s="23"/>
      <c r="D16" s="23"/>
      <c r="E16" s="23"/>
      <c r="F16" s="23"/>
      <c r="G16" s="21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2">
        <f>COUNTA(Matriisi!E70,Matriisi!E139)</f>
        <v>0</v>
      </c>
      <c r="W16" s="22">
        <v>2</v>
      </c>
      <c r="X16" s="135"/>
    </row>
    <row r="17" spans="1:24" ht="12.75">
      <c r="A17" s="20" t="s">
        <v>44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>
        <f>COUNTA(Matriisi!E73:E80,Matriisi!E142:E144)</f>
        <v>0</v>
      </c>
      <c r="W17" s="37">
        <v>11</v>
      </c>
      <c r="X17" s="135"/>
    </row>
    <row r="18" spans="1:24" ht="12.75" customHeight="1">
      <c r="A18" s="20" t="s">
        <v>219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22">
        <f>SUM(B18:U18)</f>
        <v>0</v>
      </c>
      <c r="W18" s="22">
        <f>SUM(W9:W17)</f>
        <v>121</v>
      </c>
      <c r="X18" s="71"/>
    </row>
    <row r="19" spans="1:24" ht="12.75" customHeight="1">
      <c r="A19" s="140" t="s">
        <v>13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1"/>
      <c r="V19" s="79" t="e">
        <f>V18/V8</f>
        <v>#DIV/0!</v>
      </c>
      <c r="W19" s="77">
        <f>SUM(W9:W17)</f>
        <v>121</v>
      </c>
      <c r="X19" s="45"/>
    </row>
    <row r="20" spans="1:24" ht="12.75">
      <c r="A20" s="141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2"/>
      <c r="V20" s="70"/>
      <c r="W20" s="38"/>
      <c r="X20" s="11"/>
    </row>
    <row r="21" spans="1:24" ht="12.75">
      <c r="A21" s="141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2"/>
      <c r="V21" s="70"/>
      <c r="W21" s="38"/>
      <c r="X21" s="11"/>
    </row>
    <row r="22" spans="1:24" ht="12.75">
      <c r="A22" s="141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2"/>
      <c r="V22" s="70"/>
      <c r="W22" s="38"/>
      <c r="X22" s="11"/>
    </row>
    <row r="23" spans="1:24" ht="60" customHeight="1">
      <c r="A23" s="141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2"/>
      <c r="V23" s="70"/>
      <c r="W23" s="38"/>
      <c r="X23" s="11"/>
    </row>
    <row r="24" spans="1:24" ht="12.75">
      <c r="A24" s="141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2"/>
      <c r="V24" s="70"/>
      <c r="W24" s="38"/>
      <c r="X24" s="11"/>
    </row>
    <row r="25" spans="1:24" ht="12.75">
      <c r="A25" s="141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2"/>
      <c r="V25" s="70"/>
      <c r="W25" s="38"/>
      <c r="X25" s="11"/>
    </row>
    <row r="26" spans="1:24" ht="12.75">
      <c r="A26" s="141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2"/>
      <c r="V26" s="70"/>
      <c r="W26" s="38"/>
      <c r="X26" s="11"/>
    </row>
    <row r="27" spans="1:24" ht="12.75">
      <c r="A27" s="141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2"/>
      <c r="V27" s="70"/>
      <c r="W27" s="38"/>
      <c r="X27" s="11"/>
    </row>
    <row r="28" spans="1:2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X28" s="11"/>
    </row>
    <row r="29" spans="1:2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X29" s="11"/>
    </row>
    <row r="30" spans="1:26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X30" s="11"/>
      <c r="Y30" s="30"/>
      <c r="Z30" s="30"/>
    </row>
    <row r="31" spans="1:26" ht="12.75">
      <c r="A31" s="8"/>
      <c r="B31" s="8"/>
      <c r="C31" s="8"/>
      <c r="D31" s="7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30"/>
      <c r="X31" s="8"/>
      <c r="Y31" s="30"/>
      <c r="Z31" s="30"/>
    </row>
    <row r="32" spans="1:26" ht="19.5" customHeight="1">
      <c r="A32" s="30"/>
      <c r="B32" s="36"/>
      <c r="C32" s="35"/>
      <c r="D32" s="3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Z32" s="30"/>
    </row>
    <row r="33" spans="1:26" ht="12.75">
      <c r="A33" s="30"/>
      <c r="B33" s="33"/>
      <c r="C33" s="30"/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Z33" s="30"/>
    </row>
    <row r="34" spans="1:26" ht="12.75">
      <c r="A34" s="30"/>
      <c r="B34" s="34"/>
      <c r="C34" s="30"/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Z35" s="30"/>
    </row>
  </sheetData>
  <sheetProtection/>
  <mergeCells count="28">
    <mergeCell ref="J3:K3"/>
    <mergeCell ref="J6:K6"/>
    <mergeCell ref="A19:A27"/>
    <mergeCell ref="O19:O27"/>
    <mergeCell ref="K19:K27"/>
    <mergeCell ref="L19:L27"/>
    <mergeCell ref="I19:I27"/>
    <mergeCell ref="J19:J27"/>
    <mergeCell ref="X9:X17"/>
    <mergeCell ref="B19:B27"/>
    <mergeCell ref="C19:C27"/>
    <mergeCell ref="D19:D27"/>
    <mergeCell ref="E19:E27"/>
    <mergeCell ref="F19:F27"/>
    <mergeCell ref="G19:G27"/>
    <mergeCell ref="H19:H27"/>
    <mergeCell ref="P19:P27"/>
    <mergeCell ref="Q19:Q27"/>
    <mergeCell ref="R4:T4"/>
    <mergeCell ref="U4:U5"/>
    <mergeCell ref="U6:U7"/>
    <mergeCell ref="R6:T6"/>
    <mergeCell ref="U19:U27"/>
    <mergeCell ref="M19:M27"/>
    <mergeCell ref="N19:N27"/>
    <mergeCell ref="R19:R27"/>
    <mergeCell ref="S19:S27"/>
    <mergeCell ref="T19:T27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57421875" style="87" customWidth="1"/>
    <col min="2" max="2" width="20.421875" style="45" customWidth="1"/>
    <col min="3" max="3" width="50.8515625" style="45" customWidth="1"/>
    <col min="4" max="4" width="60.421875" style="45" bestFit="1" customWidth="1"/>
    <col min="5" max="5" width="9.140625" style="45" bestFit="1" customWidth="1"/>
    <col min="6" max="6" width="3.00390625" style="45" hidden="1" customWidth="1"/>
    <col min="7" max="7" width="3.140625" style="45" hidden="1" customWidth="1"/>
    <col min="8" max="8" width="9.57421875" style="45" hidden="1" customWidth="1"/>
    <col min="9" max="9" width="5.140625" style="45" hidden="1" customWidth="1"/>
    <col min="10" max="10" width="5.28125" style="45" hidden="1" customWidth="1"/>
    <col min="11" max="11" width="3.421875" style="45" hidden="1" customWidth="1"/>
    <col min="12" max="12" width="5.28125" style="45" hidden="1" customWidth="1"/>
    <col min="13" max="13" width="3.421875" style="45" hidden="1" customWidth="1"/>
    <col min="14" max="14" width="3.7109375" style="45" hidden="1" customWidth="1"/>
    <col min="15" max="15" width="4.00390625" style="45" hidden="1" customWidth="1"/>
    <col min="16" max="16" width="4.7109375" style="73" hidden="1" customWidth="1"/>
    <col min="17" max="17" width="8.8515625" style="45" hidden="1" customWidth="1"/>
    <col min="18" max="16384" width="8.8515625" style="45" customWidth="1"/>
  </cols>
  <sheetData>
    <row r="1" spans="1:17" ht="12.75">
      <c r="A1" s="85" t="s">
        <v>245</v>
      </c>
      <c r="B1" s="62" t="str">
        <f>Instr!D3</f>
        <v>Simeon Savi</v>
      </c>
      <c r="C1" s="62"/>
      <c r="D1" s="62"/>
      <c r="E1" s="62">
        <f>COUNTA(E3:E80)</f>
        <v>0</v>
      </c>
      <c r="G1" s="45" t="str">
        <f>IF(E1&gt;=4,"1"," ")</f>
        <v> </v>
      </c>
      <c r="H1" s="45" t="str">
        <f>IF(E1&gt;=9,"2"," ")</f>
        <v> </v>
      </c>
      <c r="I1" s="45" t="str">
        <f>IF(E1&gt;=14,"3"," ")</f>
        <v> </v>
      </c>
      <c r="J1" s="45" t="str">
        <f>IF(E1&gt;=21,"4"," ")</f>
        <v> </v>
      </c>
      <c r="K1" s="45" t="str">
        <f>IF(E1&gt;=28,"5"," ")</f>
        <v> </v>
      </c>
      <c r="L1" s="45" t="str">
        <f>IF(E1&gt;=35,"6"," ")</f>
        <v> </v>
      </c>
      <c r="M1" s="45" t="str">
        <f>IF(E1&gt;=42,"7"," ")</f>
        <v> </v>
      </c>
      <c r="N1" s="45" t="str">
        <f>IF(E1&gt;=51,"8"," ")</f>
        <v> </v>
      </c>
      <c r="O1" s="45" t="str">
        <f>IF(E1&gt;=58,"9"," ")</f>
        <v> </v>
      </c>
      <c r="P1" s="45" t="str">
        <f>IF(E1&gt;=60,"10"," ")</f>
        <v> </v>
      </c>
      <c r="Q1" s="74"/>
    </row>
    <row r="2" spans="1:16" ht="15.75">
      <c r="A2" s="85" t="s">
        <v>223</v>
      </c>
      <c r="B2" s="59" t="s">
        <v>45</v>
      </c>
      <c r="C2" s="59"/>
      <c r="D2" s="59" t="s">
        <v>46</v>
      </c>
      <c r="E2" s="63" t="s">
        <v>47</v>
      </c>
      <c r="H2" s="45">
        <f>IF(E1=69,"5",IF(AND(E1&gt;59,E1&gt;=60,E1&lt;62),"1",IF(AND(E1&gt;61,E1&gt;=62,E1&lt;64),"2",IF(AND(E1&gt;63,E1&gt;=64,E1&lt;66),"3",IF(AND(E1&gt;65,E1&gt;=66,E1&lt;69),"4","")))))</f>
      </c>
      <c r="P2" s="45"/>
    </row>
    <row r="3" spans="1:23" ht="15">
      <c r="A3" s="121" t="s">
        <v>224</v>
      </c>
      <c r="B3" s="122" t="s">
        <v>37</v>
      </c>
      <c r="C3" s="122"/>
      <c r="D3" s="64"/>
      <c r="E3" s="120"/>
      <c r="F3" s="31"/>
      <c r="G3" s="75"/>
      <c r="I3" s="75"/>
      <c r="J3" s="75"/>
      <c r="K3" s="75"/>
      <c r="L3" s="75"/>
      <c r="M3" s="75"/>
      <c r="N3" s="75"/>
      <c r="O3" s="75"/>
      <c r="T3" s="86"/>
      <c r="U3" s="7"/>
      <c r="V3" s="7"/>
      <c r="W3" s="60"/>
    </row>
    <row r="4" spans="1:6" ht="12.75">
      <c r="A4" s="87">
        <v>1</v>
      </c>
      <c r="B4" s="7" t="s">
        <v>37</v>
      </c>
      <c r="C4" s="7" t="s">
        <v>48</v>
      </c>
      <c r="D4" s="60" t="s">
        <v>49</v>
      </c>
      <c r="E4" s="123"/>
      <c r="F4" s="31"/>
    </row>
    <row r="5" spans="1:13" ht="12.75">
      <c r="A5" s="87">
        <v>2</v>
      </c>
      <c r="B5" s="7" t="s">
        <v>37</v>
      </c>
      <c r="C5" s="7" t="s">
        <v>50</v>
      </c>
      <c r="D5" s="60" t="s">
        <v>51</v>
      </c>
      <c r="E5" s="68"/>
      <c r="F5" s="55"/>
      <c r="G5" s="56"/>
      <c r="H5" s="55"/>
      <c r="I5" s="69"/>
      <c r="J5" s="55"/>
      <c r="K5" s="58"/>
      <c r="L5" s="55"/>
      <c r="M5" s="56"/>
    </row>
    <row r="6" spans="1:13" ht="12.75">
      <c r="A6" s="87">
        <v>3</v>
      </c>
      <c r="B6" s="7" t="s">
        <v>37</v>
      </c>
      <c r="C6" s="7" t="s">
        <v>50</v>
      </c>
      <c r="D6" s="60" t="s">
        <v>52</v>
      </c>
      <c r="E6" s="68"/>
      <c r="F6" s="55"/>
      <c r="G6" s="56"/>
      <c r="H6" s="55"/>
      <c r="I6" s="69"/>
      <c r="J6" s="55"/>
      <c r="K6" s="58"/>
      <c r="L6" s="55"/>
      <c r="M6" s="56"/>
    </row>
    <row r="7" spans="1:13" ht="12.75">
      <c r="A7" s="87">
        <v>4</v>
      </c>
      <c r="B7" s="7" t="s">
        <v>37</v>
      </c>
      <c r="C7" s="7" t="s">
        <v>53</v>
      </c>
      <c r="D7" s="60" t="s">
        <v>54</v>
      </c>
      <c r="E7" s="68"/>
      <c r="F7" s="55"/>
      <c r="G7" s="56"/>
      <c r="H7" s="55"/>
      <c r="I7" s="56"/>
      <c r="J7" s="55"/>
      <c r="K7" s="58"/>
      <c r="L7" s="55"/>
      <c r="M7" s="56"/>
    </row>
    <row r="8" spans="1:13" ht="12.75">
      <c r="A8" s="87">
        <v>5</v>
      </c>
      <c r="B8" s="7" t="s">
        <v>37</v>
      </c>
      <c r="C8" s="7" t="s">
        <v>53</v>
      </c>
      <c r="D8" s="60" t="s">
        <v>55</v>
      </c>
      <c r="E8" s="68"/>
      <c r="F8" s="55"/>
      <c r="G8" s="56"/>
      <c r="H8" s="55"/>
      <c r="I8" s="56"/>
      <c r="J8" s="55"/>
      <c r="K8" s="56"/>
      <c r="L8" s="55"/>
      <c r="M8" s="56"/>
    </row>
    <row r="9" spans="1:13" ht="12.75">
      <c r="A9" s="87">
        <v>6</v>
      </c>
      <c r="B9" s="7" t="s">
        <v>37</v>
      </c>
      <c r="C9" s="7" t="s">
        <v>56</v>
      </c>
      <c r="D9" s="60" t="s">
        <v>57</v>
      </c>
      <c r="E9" s="68"/>
      <c r="F9" s="55"/>
      <c r="G9" s="56"/>
      <c r="H9" s="55"/>
      <c r="I9" s="56"/>
      <c r="J9" s="55"/>
      <c r="K9" s="56"/>
      <c r="L9" s="55"/>
      <c r="M9" s="56"/>
    </row>
    <row r="10" spans="1:13" ht="12.75">
      <c r="A10" s="87">
        <v>7</v>
      </c>
      <c r="B10" s="7" t="s">
        <v>37</v>
      </c>
      <c r="C10" s="7" t="s">
        <v>56</v>
      </c>
      <c r="D10" s="60" t="s">
        <v>58</v>
      </c>
      <c r="E10" s="68"/>
      <c r="F10" s="55"/>
      <c r="G10" s="56"/>
      <c r="H10" s="55"/>
      <c r="I10" s="56"/>
      <c r="J10" s="55"/>
      <c r="K10" s="56"/>
      <c r="L10" s="55"/>
      <c r="M10" s="56"/>
    </row>
    <row r="11" spans="1:13" ht="15.75">
      <c r="A11" s="88" t="s">
        <v>225</v>
      </c>
      <c r="B11" s="89" t="s">
        <v>38</v>
      </c>
      <c r="C11" s="59"/>
      <c r="D11" s="92"/>
      <c r="E11" s="120"/>
      <c r="F11" s="55"/>
      <c r="G11" s="56"/>
      <c r="H11" s="55"/>
      <c r="I11" s="56"/>
      <c r="J11" s="55"/>
      <c r="K11" s="56"/>
      <c r="L11" s="55"/>
      <c r="M11" s="56"/>
    </row>
    <row r="12" spans="1:13" ht="12.75">
      <c r="A12" s="87">
        <v>1</v>
      </c>
      <c r="B12" s="7" t="s">
        <v>38</v>
      </c>
      <c r="C12" s="7" t="s">
        <v>59</v>
      </c>
      <c r="D12" s="60" t="s">
        <v>60</v>
      </c>
      <c r="E12" s="68"/>
      <c r="F12" s="55"/>
      <c r="G12" s="56"/>
      <c r="H12" s="55"/>
      <c r="I12" s="56"/>
      <c r="J12" s="55"/>
      <c r="L12" s="55"/>
      <c r="M12" s="56"/>
    </row>
    <row r="13" spans="1:14" ht="12.75">
      <c r="A13" s="87">
        <v>2</v>
      </c>
      <c r="B13" s="7" t="s">
        <v>38</v>
      </c>
      <c r="C13" s="7" t="s">
        <v>61</v>
      </c>
      <c r="D13" s="60" t="s">
        <v>62</v>
      </c>
      <c r="E13" s="68"/>
      <c r="F13" s="55"/>
      <c r="M13" s="56"/>
      <c r="N13" s="55"/>
    </row>
    <row r="14" spans="1:14" ht="12.75">
      <c r="A14" s="87">
        <v>3</v>
      </c>
      <c r="B14" s="7" t="s">
        <v>38</v>
      </c>
      <c r="C14" s="7" t="s">
        <v>61</v>
      </c>
      <c r="D14" s="60" t="s">
        <v>173</v>
      </c>
      <c r="E14" s="68"/>
      <c r="F14" s="55"/>
      <c r="G14" s="56"/>
      <c r="H14" s="55"/>
      <c r="I14" s="56"/>
      <c r="J14" s="55"/>
      <c r="M14" s="56"/>
      <c r="N14" s="55"/>
    </row>
    <row r="15" spans="1:14" ht="12.75">
      <c r="A15" s="87">
        <v>4</v>
      </c>
      <c r="B15" s="7" t="s">
        <v>38</v>
      </c>
      <c r="C15" s="7" t="s">
        <v>61</v>
      </c>
      <c r="D15" s="60" t="s">
        <v>174</v>
      </c>
      <c r="E15" s="68"/>
      <c r="F15" s="55"/>
      <c r="G15" s="56"/>
      <c r="H15" s="55"/>
      <c r="I15" s="56"/>
      <c r="J15" s="55"/>
      <c r="M15" s="56"/>
      <c r="N15" s="55"/>
    </row>
    <row r="16" spans="1:14" ht="12.75">
      <c r="A16" s="87">
        <v>5</v>
      </c>
      <c r="B16" s="7" t="s">
        <v>38</v>
      </c>
      <c r="C16" s="7" t="s">
        <v>61</v>
      </c>
      <c r="D16" s="60" t="s">
        <v>63</v>
      </c>
      <c r="E16" s="68"/>
      <c r="M16" s="57"/>
      <c r="N16" s="55"/>
    </row>
    <row r="17" spans="1:14" ht="12.75">
      <c r="A17" s="87">
        <v>6</v>
      </c>
      <c r="B17" s="7" t="s">
        <v>38</v>
      </c>
      <c r="C17" s="7" t="s">
        <v>61</v>
      </c>
      <c r="D17" s="60" t="s">
        <v>64</v>
      </c>
      <c r="E17" s="68"/>
      <c r="M17" s="57"/>
      <c r="N17" s="55"/>
    </row>
    <row r="18" spans="1:14" ht="12.75">
      <c r="A18" s="87">
        <v>7</v>
      </c>
      <c r="B18" s="7" t="s">
        <v>38</v>
      </c>
      <c r="C18" s="7" t="s">
        <v>61</v>
      </c>
      <c r="D18" s="60" t="s">
        <v>65</v>
      </c>
      <c r="E18" s="68"/>
      <c r="M18" s="57"/>
      <c r="N18" s="55"/>
    </row>
    <row r="19" spans="1:14" ht="12.75">
      <c r="A19" s="87">
        <v>8</v>
      </c>
      <c r="B19" s="7" t="s">
        <v>38</v>
      </c>
      <c r="C19" s="7" t="s">
        <v>61</v>
      </c>
      <c r="D19" s="60" t="s">
        <v>66</v>
      </c>
      <c r="E19" s="68"/>
      <c r="M19" s="57"/>
      <c r="N19" s="55"/>
    </row>
    <row r="20" spans="1:14" ht="12.75">
      <c r="A20" s="87">
        <v>9</v>
      </c>
      <c r="B20" s="7" t="s">
        <v>38</v>
      </c>
      <c r="C20" s="7" t="s">
        <v>61</v>
      </c>
      <c r="D20" s="60" t="s">
        <v>67</v>
      </c>
      <c r="E20" s="68"/>
      <c r="M20" s="57"/>
      <c r="N20" s="55"/>
    </row>
    <row r="21" spans="1:14" ht="12.75">
      <c r="A21" s="87">
        <v>10</v>
      </c>
      <c r="B21" s="7" t="s">
        <v>38</v>
      </c>
      <c r="C21" s="7" t="s">
        <v>61</v>
      </c>
      <c r="D21" s="60" t="s">
        <v>176</v>
      </c>
      <c r="E21" s="68"/>
      <c r="M21" s="57"/>
      <c r="N21" s="55"/>
    </row>
    <row r="22" spans="1:14" ht="12.75">
      <c r="A22" s="87">
        <v>11</v>
      </c>
      <c r="B22" s="7" t="s">
        <v>38</v>
      </c>
      <c r="C22" s="7" t="s">
        <v>61</v>
      </c>
      <c r="D22" s="60" t="s">
        <v>175</v>
      </c>
      <c r="E22" s="68"/>
      <c r="M22" s="57"/>
      <c r="N22" s="55"/>
    </row>
    <row r="23" spans="1:13" ht="12.75">
      <c r="A23" s="87">
        <v>12</v>
      </c>
      <c r="B23" s="7" t="s">
        <v>38</v>
      </c>
      <c r="C23" s="7" t="s">
        <v>61</v>
      </c>
      <c r="D23" s="60" t="s">
        <v>68</v>
      </c>
      <c r="E23" s="68"/>
      <c r="K23" s="57"/>
      <c r="L23" s="57"/>
      <c r="M23" s="57"/>
    </row>
    <row r="24" spans="1:13" ht="15">
      <c r="A24" s="88" t="s">
        <v>226</v>
      </c>
      <c r="B24" s="89" t="s">
        <v>69</v>
      </c>
      <c r="C24" s="84"/>
      <c r="D24" s="92"/>
      <c r="E24" s="120"/>
      <c r="K24" s="57"/>
      <c r="L24" s="57"/>
      <c r="M24" s="57"/>
    </row>
    <row r="25" spans="1:13" ht="12.75">
      <c r="A25" s="87">
        <v>1</v>
      </c>
      <c r="B25" s="7" t="s">
        <v>69</v>
      </c>
      <c r="C25" s="7" t="s">
        <v>70</v>
      </c>
      <c r="D25" s="60" t="s">
        <v>71</v>
      </c>
      <c r="E25" s="68"/>
      <c r="K25" s="57"/>
      <c r="L25" s="57"/>
      <c r="M25" s="57"/>
    </row>
    <row r="26" spans="1:13" ht="12.75">
      <c r="A26" s="87">
        <v>2</v>
      </c>
      <c r="B26" s="7" t="s">
        <v>69</v>
      </c>
      <c r="C26" s="7" t="s">
        <v>70</v>
      </c>
      <c r="D26" s="60" t="s">
        <v>72</v>
      </c>
      <c r="E26" s="68"/>
      <c r="K26" s="57"/>
      <c r="L26" s="57"/>
      <c r="M26" s="57"/>
    </row>
    <row r="27" spans="1:13" ht="12.75">
      <c r="A27" s="87">
        <v>3</v>
      </c>
      <c r="B27" s="7" t="s">
        <v>69</v>
      </c>
      <c r="C27" s="7" t="s">
        <v>70</v>
      </c>
      <c r="D27" s="60" t="s">
        <v>73</v>
      </c>
      <c r="E27" s="68"/>
      <c r="K27" s="57"/>
      <c r="L27" s="57"/>
      <c r="M27" s="57"/>
    </row>
    <row r="28" spans="1:13" ht="12.75">
      <c r="A28" s="87">
        <v>4</v>
      </c>
      <c r="B28" s="7" t="s">
        <v>69</v>
      </c>
      <c r="C28" s="7" t="s">
        <v>74</v>
      </c>
      <c r="D28" s="60" t="s">
        <v>75</v>
      </c>
      <c r="E28" s="68"/>
      <c r="K28" s="57"/>
      <c r="L28" s="57"/>
      <c r="M28" s="57"/>
    </row>
    <row r="29" spans="1:13" ht="12.75">
      <c r="A29" s="87">
        <v>5</v>
      </c>
      <c r="B29" s="7" t="s">
        <v>69</v>
      </c>
      <c r="C29" s="7" t="s">
        <v>76</v>
      </c>
      <c r="D29" s="60" t="s">
        <v>215</v>
      </c>
      <c r="E29" s="68"/>
      <c r="K29" s="57"/>
      <c r="L29" s="57"/>
      <c r="M29" s="57"/>
    </row>
    <row r="30" spans="1:13" ht="12.75">
      <c r="A30" s="87">
        <v>6</v>
      </c>
      <c r="B30" s="7" t="s">
        <v>69</v>
      </c>
      <c r="C30" s="7" t="s">
        <v>76</v>
      </c>
      <c r="D30" s="60" t="s">
        <v>216</v>
      </c>
      <c r="E30" s="68"/>
      <c r="K30" s="57"/>
      <c r="L30" s="57"/>
      <c r="M30" s="57"/>
    </row>
    <row r="31" spans="1:5" ht="12.75">
      <c r="A31" s="87">
        <v>7</v>
      </c>
      <c r="B31" s="7" t="s">
        <v>69</v>
      </c>
      <c r="C31" s="7" t="s">
        <v>76</v>
      </c>
      <c r="D31" s="60" t="s">
        <v>217</v>
      </c>
      <c r="E31" s="68"/>
    </row>
    <row r="32" spans="1:5" ht="12.75">
      <c r="A32" s="87">
        <v>8</v>
      </c>
      <c r="B32" s="7" t="s">
        <v>69</v>
      </c>
      <c r="C32" s="7" t="s">
        <v>76</v>
      </c>
      <c r="D32" s="60" t="s">
        <v>218</v>
      </c>
      <c r="E32" s="68"/>
    </row>
    <row r="33" spans="1:5" ht="15">
      <c r="A33" s="91" t="s">
        <v>227</v>
      </c>
      <c r="B33" s="89" t="s">
        <v>40</v>
      </c>
      <c r="C33" s="89"/>
      <c r="D33" s="92"/>
      <c r="E33" s="120"/>
    </row>
    <row r="34" spans="1:5" ht="12.75">
      <c r="A34" s="87">
        <v>1</v>
      </c>
      <c r="B34" s="7" t="s">
        <v>40</v>
      </c>
      <c r="C34" s="7" t="s">
        <v>77</v>
      </c>
      <c r="D34" s="60" t="s">
        <v>78</v>
      </c>
      <c r="E34" s="68"/>
    </row>
    <row r="35" spans="1:5" ht="12.75">
      <c r="A35" s="87">
        <v>2</v>
      </c>
      <c r="B35" s="7" t="s">
        <v>40</v>
      </c>
      <c r="C35" s="7" t="s">
        <v>77</v>
      </c>
      <c r="D35" s="60" t="s">
        <v>79</v>
      </c>
      <c r="E35" s="68"/>
    </row>
    <row r="36" spans="1:5" ht="12.75">
      <c r="A36" s="87">
        <v>3</v>
      </c>
      <c r="B36" s="7" t="s">
        <v>40</v>
      </c>
      <c r="C36" s="7" t="s">
        <v>77</v>
      </c>
      <c r="D36" s="60" t="s">
        <v>65</v>
      </c>
      <c r="E36" s="68"/>
    </row>
    <row r="37" spans="1:5" ht="12.75">
      <c r="A37" s="87">
        <v>4</v>
      </c>
      <c r="B37" s="7" t="s">
        <v>40</v>
      </c>
      <c r="C37" s="7" t="s">
        <v>77</v>
      </c>
      <c r="D37" s="60" t="s">
        <v>66</v>
      </c>
      <c r="E37" s="68"/>
    </row>
    <row r="38" spans="1:5" ht="12.75">
      <c r="A38" s="87">
        <v>5</v>
      </c>
      <c r="B38" s="7" t="s">
        <v>40</v>
      </c>
      <c r="C38" s="7" t="s">
        <v>77</v>
      </c>
      <c r="D38" s="60" t="s">
        <v>80</v>
      </c>
      <c r="E38" s="68"/>
    </row>
    <row r="39" spans="1:5" ht="12.75">
      <c r="A39" s="87">
        <v>6</v>
      </c>
      <c r="B39" s="7" t="s">
        <v>40</v>
      </c>
      <c r="C39" s="7" t="s">
        <v>81</v>
      </c>
      <c r="D39" s="60" t="s">
        <v>177</v>
      </c>
      <c r="E39" s="68"/>
    </row>
    <row r="40" spans="1:5" ht="12.75">
      <c r="A40" s="87">
        <v>7</v>
      </c>
      <c r="B40" s="7" t="s">
        <v>40</v>
      </c>
      <c r="C40" s="7" t="s">
        <v>81</v>
      </c>
      <c r="D40" s="60" t="s">
        <v>178</v>
      </c>
      <c r="E40" s="68"/>
    </row>
    <row r="41" spans="1:5" ht="12.75">
      <c r="A41" s="87">
        <v>8</v>
      </c>
      <c r="B41" s="7" t="s">
        <v>40</v>
      </c>
      <c r="C41" s="7" t="s">
        <v>82</v>
      </c>
      <c r="D41" s="60" t="s">
        <v>177</v>
      </c>
      <c r="E41" s="68"/>
    </row>
    <row r="42" spans="1:5" ht="12.75">
      <c r="A42" s="87">
        <v>9</v>
      </c>
      <c r="B42" s="7" t="s">
        <v>40</v>
      </c>
      <c r="C42" s="7" t="s">
        <v>82</v>
      </c>
      <c r="D42" s="60" t="s">
        <v>178</v>
      </c>
      <c r="E42" s="68"/>
    </row>
    <row r="43" spans="1:5" ht="15">
      <c r="A43" s="91" t="s">
        <v>228</v>
      </c>
      <c r="B43" s="89" t="s">
        <v>41</v>
      </c>
      <c r="C43" s="89"/>
      <c r="D43" s="92"/>
      <c r="E43" s="120"/>
    </row>
    <row r="44" spans="1:5" ht="12.75">
      <c r="A44" s="87">
        <v>1</v>
      </c>
      <c r="B44" s="7" t="s">
        <v>41</v>
      </c>
      <c r="C44" s="7" t="s">
        <v>83</v>
      </c>
      <c r="D44" s="60"/>
      <c r="E44" s="68"/>
    </row>
    <row r="45" spans="1:5" ht="12.75">
      <c r="A45" s="87">
        <v>2</v>
      </c>
      <c r="B45" s="7" t="s">
        <v>41</v>
      </c>
      <c r="C45" s="7" t="s">
        <v>84</v>
      </c>
      <c r="D45" s="60"/>
      <c r="E45" s="68"/>
    </row>
    <row r="46" spans="1:5" ht="12.75">
      <c r="A46" s="87">
        <v>3</v>
      </c>
      <c r="B46" s="7" t="s">
        <v>41</v>
      </c>
      <c r="C46" s="7" t="s">
        <v>85</v>
      </c>
      <c r="D46" s="60" t="s">
        <v>86</v>
      </c>
      <c r="E46" s="68"/>
    </row>
    <row r="47" spans="1:5" ht="15">
      <c r="A47" s="88" t="s">
        <v>229</v>
      </c>
      <c r="B47" s="89" t="s">
        <v>87</v>
      </c>
      <c r="C47" s="92"/>
      <c r="D47" s="92"/>
      <c r="E47" s="120"/>
    </row>
    <row r="48" spans="1:5" ht="12.75">
      <c r="A48" s="87">
        <v>1</v>
      </c>
      <c r="B48" s="7" t="s">
        <v>87</v>
      </c>
      <c r="C48" s="7" t="s">
        <v>88</v>
      </c>
      <c r="D48" s="60"/>
      <c r="E48" s="68"/>
    </row>
    <row r="49" spans="1:5" ht="12.75">
      <c r="A49" s="87">
        <v>2</v>
      </c>
      <c r="B49" s="7" t="s">
        <v>87</v>
      </c>
      <c r="C49" s="7" t="s">
        <v>89</v>
      </c>
      <c r="D49" s="60"/>
      <c r="E49" s="68"/>
    </row>
    <row r="50" spans="1:5" ht="12.75">
      <c r="A50" s="87">
        <v>3</v>
      </c>
      <c r="B50" s="7" t="s">
        <v>87</v>
      </c>
      <c r="C50" s="7" t="s">
        <v>90</v>
      </c>
      <c r="D50" s="60"/>
      <c r="E50" s="68"/>
    </row>
    <row r="51" spans="1:5" ht="12.75">
      <c r="A51" s="87">
        <v>4</v>
      </c>
      <c r="B51" s="7" t="s">
        <v>87</v>
      </c>
      <c r="C51" s="7" t="s">
        <v>91</v>
      </c>
      <c r="D51" s="60"/>
      <c r="E51" s="68"/>
    </row>
    <row r="52" spans="1:5" ht="12.75">
      <c r="A52" s="87">
        <v>5</v>
      </c>
      <c r="B52" s="7" t="s">
        <v>87</v>
      </c>
      <c r="C52" s="7" t="s">
        <v>92</v>
      </c>
      <c r="D52" s="60"/>
      <c r="E52" s="68"/>
    </row>
    <row r="53" spans="1:5" ht="12.75">
      <c r="A53" s="87">
        <v>6</v>
      </c>
      <c r="B53" s="7" t="s">
        <v>87</v>
      </c>
      <c r="C53" s="7" t="s">
        <v>93</v>
      </c>
      <c r="D53" s="60"/>
      <c r="E53" s="68"/>
    </row>
    <row r="54" spans="1:5" ht="12.75">
      <c r="A54" s="87">
        <v>7</v>
      </c>
      <c r="B54" s="7" t="s">
        <v>87</v>
      </c>
      <c r="C54" s="7" t="s">
        <v>12</v>
      </c>
      <c r="D54" s="60"/>
      <c r="E54" s="68"/>
    </row>
    <row r="55" spans="1:5" ht="12.75">
      <c r="A55" s="87">
        <v>8</v>
      </c>
      <c r="B55" s="7" t="s">
        <v>87</v>
      </c>
      <c r="C55" s="7" t="s">
        <v>94</v>
      </c>
      <c r="D55" s="60"/>
      <c r="E55" s="68"/>
    </row>
    <row r="56" spans="1:5" ht="12.75">
      <c r="A56" s="87">
        <v>9</v>
      </c>
      <c r="B56" s="7" t="s">
        <v>87</v>
      </c>
      <c r="C56" s="7" t="s">
        <v>95</v>
      </c>
      <c r="D56" s="60"/>
      <c r="E56" s="68"/>
    </row>
    <row r="57" spans="1:5" ht="12.75">
      <c r="A57" s="87">
        <v>10</v>
      </c>
      <c r="B57" s="7" t="s">
        <v>87</v>
      </c>
      <c r="C57" s="7" t="s">
        <v>96</v>
      </c>
      <c r="D57" s="60"/>
      <c r="E57" s="68"/>
    </row>
    <row r="58" spans="1:5" ht="15">
      <c r="A58" s="88" t="s">
        <v>230</v>
      </c>
      <c r="B58" s="89" t="s">
        <v>10</v>
      </c>
      <c r="C58" s="92"/>
      <c r="D58" s="92"/>
      <c r="E58" s="120"/>
    </row>
    <row r="59" spans="1:5" ht="12.75">
      <c r="A59" s="87">
        <v>1</v>
      </c>
      <c r="B59" s="7" t="s">
        <v>10</v>
      </c>
      <c r="C59" s="7" t="s">
        <v>97</v>
      </c>
      <c r="D59" s="60"/>
      <c r="E59" s="68"/>
    </row>
    <row r="60" spans="1:5" ht="12.75">
      <c r="A60" s="87">
        <v>2</v>
      </c>
      <c r="B60" s="7" t="s">
        <v>10</v>
      </c>
      <c r="C60" s="7" t="s">
        <v>98</v>
      </c>
      <c r="D60" s="60"/>
      <c r="E60" s="68"/>
    </row>
    <row r="61" spans="1:5" ht="12.75">
      <c r="A61" s="87">
        <v>3</v>
      </c>
      <c r="B61" s="7" t="s">
        <v>10</v>
      </c>
      <c r="C61" s="7" t="s">
        <v>99</v>
      </c>
      <c r="D61" s="60"/>
      <c r="E61" s="68"/>
    </row>
    <row r="62" spans="1:5" ht="12.75">
      <c r="A62" s="87">
        <v>4</v>
      </c>
      <c r="B62" s="7" t="s">
        <v>10</v>
      </c>
      <c r="C62" s="7" t="s">
        <v>100</v>
      </c>
      <c r="D62" s="60"/>
      <c r="E62" s="68"/>
    </row>
    <row r="63" spans="1:5" ht="12.75">
      <c r="A63" s="87">
        <v>5</v>
      </c>
      <c r="B63" s="7" t="s">
        <v>10</v>
      </c>
      <c r="C63" s="7" t="s">
        <v>101</v>
      </c>
      <c r="D63" s="60"/>
      <c r="E63" s="68"/>
    </row>
    <row r="64" spans="1:5" ht="12.75">
      <c r="A64" s="87">
        <v>6</v>
      </c>
      <c r="B64" s="7" t="s">
        <v>10</v>
      </c>
      <c r="C64" s="7" t="s">
        <v>102</v>
      </c>
      <c r="D64" s="60"/>
      <c r="E64" s="68"/>
    </row>
    <row r="65" spans="1:5" ht="12.75">
      <c r="A65" s="87">
        <v>7</v>
      </c>
      <c r="B65" s="7" t="s">
        <v>10</v>
      </c>
      <c r="C65" s="7" t="s">
        <v>103</v>
      </c>
      <c r="D65" s="60"/>
      <c r="E65" s="68"/>
    </row>
    <row r="66" spans="1:5" ht="12.75">
      <c r="A66" s="87">
        <v>8</v>
      </c>
      <c r="B66" s="7" t="s">
        <v>10</v>
      </c>
      <c r="C66" s="7" t="s">
        <v>104</v>
      </c>
      <c r="D66" s="60"/>
      <c r="E66" s="68"/>
    </row>
    <row r="67" spans="1:5" ht="12.75">
      <c r="A67" s="87">
        <v>9</v>
      </c>
      <c r="B67" s="7" t="s">
        <v>10</v>
      </c>
      <c r="C67" s="7" t="s">
        <v>105</v>
      </c>
      <c r="D67" s="60"/>
      <c r="E67" s="68"/>
    </row>
    <row r="68" spans="1:5" ht="12.75">
      <c r="A68" s="87">
        <v>10</v>
      </c>
      <c r="B68" s="7" t="s">
        <v>10</v>
      </c>
      <c r="C68" s="7" t="s">
        <v>106</v>
      </c>
      <c r="D68" s="60"/>
      <c r="E68" s="68"/>
    </row>
    <row r="69" spans="1:5" ht="12.75">
      <c r="A69" s="87">
        <v>11</v>
      </c>
      <c r="B69" s="7" t="s">
        <v>10</v>
      </c>
      <c r="C69" s="7" t="s">
        <v>107</v>
      </c>
      <c r="D69" s="60"/>
      <c r="E69" s="68"/>
    </row>
    <row r="70" spans="1:5" ht="15">
      <c r="A70" s="88" t="s">
        <v>231</v>
      </c>
      <c r="B70" s="89" t="s">
        <v>108</v>
      </c>
      <c r="C70" s="92"/>
      <c r="D70" s="92"/>
      <c r="E70" s="120"/>
    </row>
    <row r="71" spans="1:5" ht="12.75">
      <c r="A71" s="94">
        <v>1</v>
      </c>
      <c r="B71" s="100" t="s">
        <v>108</v>
      </c>
      <c r="C71" s="100" t="s">
        <v>109</v>
      </c>
      <c r="D71" s="95"/>
      <c r="E71" s="68"/>
    </row>
    <row r="72" spans="1:5" ht="15">
      <c r="A72" s="88" t="s">
        <v>232</v>
      </c>
      <c r="B72" s="89" t="s">
        <v>44</v>
      </c>
      <c r="C72" s="92"/>
      <c r="D72" s="92"/>
      <c r="E72" s="120"/>
    </row>
    <row r="73" spans="1:5" ht="12.75">
      <c r="A73" s="87">
        <v>1</v>
      </c>
      <c r="B73" s="7" t="s">
        <v>44</v>
      </c>
      <c r="C73" s="7" t="s">
        <v>110</v>
      </c>
      <c r="D73" s="60"/>
      <c r="E73" s="68"/>
    </row>
    <row r="74" spans="1:5" ht="12.75">
      <c r="A74" s="87">
        <v>2</v>
      </c>
      <c r="B74" s="7" t="s">
        <v>44</v>
      </c>
      <c r="C74" s="7" t="s">
        <v>111</v>
      </c>
      <c r="D74" s="60"/>
      <c r="E74" s="68"/>
    </row>
    <row r="75" spans="1:5" ht="12.75">
      <c r="A75" s="87">
        <v>3</v>
      </c>
      <c r="B75" s="7" t="s">
        <v>44</v>
      </c>
      <c r="C75" s="7" t="s">
        <v>112</v>
      </c>
      <c r="D75" s="60"/>
      <c r="E75" s="68"/>
    </row>
    <row r="76" spans="1:5" ht="12.75">
      <c r="A76" s="87">
        <v>4</v>
      </c>
      <c r="B76" s="7" t="s">
        <v>44</v>
      </c>
      <c r="C76" s="7" t="s">
        <v>113</v>
      </c>
      <c r="D76" s="60"/>
      <c r="E76" s="68"/>
    </row>
    <row r="77" spans="1:5" ht="12.75">
      <c r="A77" s="87">
        <v>5</v>
      </c>
      <c r="B77" s="7" t="s">
        <v>44</v>
      </c>
      <c r="C77" s="7" t="s">
        <v>114</v>
      </c>
      <c r="D77" s="60"/>
      <c r="E77" s="68"/>
    </row>
    <row r="78" spans="1:5" ht="12.75">
      <c r="A78" s="87">
        <v>6</v>
      </c>
      <c r="B78" s="7" t="s">
        <v>44</v>
      </c>
      <c r="C78" s="7" t="s">
        <v>115</v>
      </c>
      <c r="D78" s="60"/>
      <c r="E78" s="68"/>
    </row>
    <row r="79" spans="1:5" ht="12.75">
      <c r="A79" s="87">
        <v>7</v>
      </c>
      <c r="B79" s="7" t="s">
        <v>44</v>
      </c>
      <c r="C79" s="7" t="s">
        <v>116</v>
      </c>
      <c r="D79" s="60"/>
      <c r="E79" s="68"/>
    </row>
    <row r="80" spans="1:5" ht="12.75">
      <c r="A80" s="87">
        <v>8</v>
      </c>
      <c r="B80" s="7" t="s">
        <v>44</v>
      </c>
      <c r="C80" s="7" t="s">
        <v>117</v>
      </c>
      <c r="D80" s="60"/>
      <c r="E80" s="68"/>
    </row>
    <row r="81" spans="1:10" ht="12.75">
      <c r="A81" s="97"/>
      <c r="B81" s="96"/>
      <c r="C81" s="64"/>
      <c r="D81" s="64"/>
      <c r="E81" s="67">
        <f>COUNTA(E84:E144)</f>
        <v>0</v>
      </c>
      <c r="F81" s="45">
        <v>53</v>
      </c>
      <c r="G81" s="45" t="str">
        <f>IF(E81&gt;=10,"11"," ")</f>
        <v> </v>
      </c>
      <c r="H81" s="45" t="str">
        <f>IF(E81&gt;=22,"12"," ")</f>
        <v> </v>
      </c>
      <c r="I81" s="45" t="str">
        <f>IF(E81&gt;=36,"13"," ")</f>
        <v> </v>
      </c>
      <c r="J81" s="45" t="str">
        <f>IF(E81&gt;=45,"14"," ")</f>
        <v> </v>
      </c>
    </row>
    <row r="82" spans="1:8" ht="15.75">
      <c r="A82" s="99"/>
      <c r="B82" s="65" t="s">
        <v>118</v>
      </c>
      <c r="C82" s="65"/>
      <c r="D82" s="65" t="s">
        <v>46</v>
      </c>
      <c r="E82" s="66" t="s">
        <v>47</v>
      </c>
      <c r="H82" s="45">
        <f>IF(E81=53,"5",IF(AND(E81&gt;44,E81&gt;=45,E81&lt;47),"1",IF(AND(E81&gt;46,E81&gt;=47,E81&lt;49),"2",IF(AND(E81&gt;48,E81&gt;=49,E81&lt;51),"3",IF(AND(E81&gt;50,E81&gt;=51,E81&lt;53),"4","")))))</f>
      </c>
    </row>
    <row r="83" spans="1:5" ht="15.75">
      <c r="A83" s="85" t="s">
        <v>224</v>
      </c>
      <c r="B83" s="89" t="s">
        <v>37</v>
      </c>
      <c r="C83" s="93"/>
      <c r="D83" s="93"/>
      <c r="E83" s="66"/>
    </row>
    <row r="84" spans="1:5" ht="12.75">
      <c r="A84" s="87">
        <v>7</v>
      </c>
      <c r="B84" s="7" t="s">
        <v>37</v>
      </c>
      <c r="C84" s="7" t="s">
        <v>119</v>
      </c>
      <c r="D84" s="60" t="s">
        <v>120</v>
      </c>
      <c r="E84" s="68"/>
    </row>
    <row r="85" spans="1:5" ht="12.75">
      <c r="A85" s="87">
        <v>8</v>
      </c>
      <c r="B85" s="7" t="s">
        <v>37</v>
      </c>
      <c r="C85" s="7" t="s">
        <v>53</v>
      </c>
      <c r="D85" s="60" t="s">
        <v>121</v>
      </c>
      <c r="E85" s="68"/>
    </row>
    <row r="86" spans="1:5" ht="12.75">
      <c r="A86" s="87">
        <v>9</v>
      </c>
      <c r="B86" s="7" t="s">
        <v>37</v>
      </c>
      <c r="C86" s="7" t="s">
        <v>56</v>
      </c>
      <c r="D86" s="60" t="s">
        <v>122</v>
      </c>
      <c r="E86" s="68"/>
    </row>
    <row r="87" spans="1:5" ht="12.75">
      <c r="A87" s="87">
        <v>10</v>
      </c>
      <c r="B87" s="7" t="s">
        <v>37</v>
      </c>
      <c r="C87" s="7" t="s">
        <v>56</v>
      </c>
      <c r="D87" s="60" t="s">
        <v>123</v>
      </c>
      <c r="E87" s="68"/>
    </row>
    <row r="88" spans="1:5" ht="12.75">
      <c r="A88" s="87">
        <v>11</v>
      </c>
      <c r="B88" s="7" t="s">
        <v>37</v>
      </c>
      <c r="C88" s="7" t="s">
        <v>56</v>
      </c>
      <c r="D88" s="60" t="s">
        <v>124</v>
      </c>
      <c r="E88" s="68"/>
    </row>
    <row r="89" spans="1:5" ht="15">
      <c r="A89" s="88" t="s">
        <v>225</v>
      </c>
      <c r="B89" s="89" t="s">
        <v>38</v>
      </c>
      <c r="C89" s="84"/>
      <c r="D89" s="92"/>
      <c r="E89" s="120"/>
    </row>
    <row r="90" spans="1:5" ht="12.75">
      <c r="A90" s="87">
        <v>13</v>
      </c>
      <c r="B90" s="7" t="s">
        <v>38</v>
      </c>
      <c r="C90" s="7" t="s">
        <v>61</v>
      </c>
      <c r="D90" s="60" t="s">
        <v>125</v>
      </c>
      <c r="E90" s="68"/>
    </row>
    <row r="91" spans="1:5" ht="15">
      <c r="A91" s="88" t="s">
        <v>226</v>
      </c>
      <c r="B91" s="89" t="s">
        <v>69</v>
      </c>
      <c r="C91" s="84"/>
      <c r="D91" s="92"/>
      <c r="E91" s="120"/>
    </row>
    <row r="92" spans="1:5" ht="12.75">
      <c r="A92" s="87">
        <v>9</v>
      </c>
      <c r="B92" s="7" t="s">
        <v>69</v>
      </c>
      <c r="C92" s="7" t="s">
        <v>126</v>
      </c>
      <c r="D92" s="60" t="s">
        <v>127</v>
      </c>
      <c r="E92" s="68"/>
    </row>
    <row r="93" spans="1:5" ht="12.75">
      <c r="A93" s="87">
        <v>10</v>
      </c>
      <c r="B93" s="7" t="s">
        <v>69</v>
      </c>
      <c r="C93" s="7" t="s">
        <v>126</v>
      </c>
      <c r="D93" s="60" t="s">
        <v>128</v>
      </c>
      <c r="E93" s="68"/>
    </row>
    <row r="94" spans="1:5" ht="12.75">
      <c r="A94" s="87">
        <v>11</v>
      </c>
      <c r="B94" s="7" t="s">
        <v>69</v>
      </c>
      <c r="C94" s="7" t="s">
        <v>126</v>
      </c>
      <c r="D94" s="60" t="s">
        <v>129</v>
      </c>
      <c r="E94" s="68"/>
    </row>
    <row r="95" spans="1:5" ht="12.75">
      <c r="A95" s="87">
        <v>12</v>
      </c>
      <c r="B95" s="7" t="s">
        <v>69</v>
      </c>
      <c r="C95" s="7" t="s">
        <v>126</v>
      </c>
      <c r="D95" s="60" t="s">
        <v>130</v>
      </c>
      <c r="E95" s="68"/>
    </row>
    <row r="96" spans="1:5" ht="12.75">
      <c r="A96" s="87">
        <v>13</v>
      </c>
      <c r="B96" s="7" t="s">
        <v>69</v>
      </c>
      <c r="C96" s="7" t="s">
        <v>126</v>
      </c>
      <c r="D96" s="60" t="s">
        <v>131</v>
      </c>
      <c r="E96" s="68"/>
    </row>
    <row r="97" spans="1:5" ht="12.75">
      <c r="A97" s="87">
        <v>14</v>
      </c>
      <c r="B97" s="7" t="s">
        <v>69</v>
      </c>
      <c r="C97" s="7" t="s">
        <v>126</v>
      </c>
      <c r="D97" s="60" t="s">
        <v>132</v>
      </c>
      <c r="E97" s="68"/>
    </row>
    <row r="98" spans="1:5" ht="12.75">
      <c r="A98" s="87">
        <v>15</v>
      </c>
      <c r="B98" s="7" t="s">
        <v>69</v>
      </c>
      <c r="C98" s="7" t="s">
        <v>126</v>
      </c>
      <c r="D98" s="60" t="s">
        <v>133</v>
      </c>
      <c r="E98" s="68"/>
    </row>
    <row r="99" spans="1:5" ht="12.75">
      <c r="A99" s="87">
        <v>16</v>
      </c>
      <c r="B99" s="7" t="s">
        <v>69</v>
      </c>
      <c r="C99" s="7" t="s">
        <v>126</v>
      </c>
      <c r="D99" s="60" t="s">
        <v>134</v>
      </c>
      <c r="E99" s="68"/>
    </row>
    <row r="100" spans="1:5" ht="12.75">
      <c r="A100" s="87">
        <v>17</v>
      </c>
      <c r="B100" s="7" t="s">
        <v>69</v>
      </c>
      <c r="C100" s="7" t="s">
        <v>126</v>
      </c>
      <c r="D100" s="60" t="s">
        <v>135</v>
      </c>
      <c r="E100" s="68"/>
    </row>
    <row r="101" spans="1:5" ht="12.75">
      <c r="A101" s="87">
        <v>18</v>
      </c>
      <c r="B101" s="7" t="s">
        <v>69</v>
      </c>
      <c r="C101" s="7" t="s">
        <v>126</v>
      </c>
      <c r="D101" s="60" t="s">
        <v>136</v>
      </c>
      <c r="E101" s="68"/>
    </row>
    <row r="102" spans="1:5" ht="12.75">
      <c r="A102" s="87">
        <v>19</v>
      </c>
      <c r="B102" s="7" t="s">
        <v>69</v>
      </c>
      <c r="C102" s="7" t="s">
        <v>126</v>
      </c>
      <c r="D102" s="60" t="s">
        <v>137</v>
      </c>
      <c r="E102" s="68"/>
    </row>
    <row r="103" spans="1:5" ht="12.75">
      <c r="A103" s="87">
        <v>20</v>
      </c>
      <c r="B103" s="7" t="s">
        <v>69</v>
      </c>
      <c r="C103" s="7" t="s">
        <v>126</v>
      </c>
      <c r="D103" s="60" t="s">
        <v>138</v>
      </c>
      <c r="E103" s="68"/>
    </row>
    <row r="104" spans="1:5" ht="12.75">
      <c r="A104" s="87">
        <v>21</v>
      </c>
      <c r="B104" s="7" t="s">
        <v>69</v>
      </c>
      <c r="C104" s="7" t="s">
        <v>126</v>
      </c>
      <c r="D104" s="60" t="s">
        <v>139</v>
      </c>
      <c r="E104" s="68"/>
    </row>
    <row r="105" spans="1:5" ht="12.75">
      <c r="A105" s="87">
        <v>22</v>
      </c>
      <c r="B105" s="7" t="s">
        <v>69</v>
      </c>
      <c r="C105" s="7" t="s">
        <v>126</v>
      </c>
      <c r="D105" s="60" t="s">
        <v>140</v>
      </c>
      <c r="E105" s="68"/>
    </row>
    <row r="106" spans="1:5" ht="12.75">
      <c r="A106" s="87">
        <v>23</v>
      </c>
      <c r="B106" s="7" t="s">
        <v>69</v>
      </c>
      <c r="C106" s="7" t="s">
        <v>74</v>
      </c>
      <c r="D106" s="60" t="s">
        <v>141</v>
      </c>
      <c r="E106" s="68"/>
    </row>
    <row r="107" spans="1:5" ht="12.75">
      <c r="A107" s="87">
        <v>24</v>
      </c>
      <c r="B107" s="7" t="s">
        <v>69</v>
      </c>
      <c r="C107" s="7" t="s">
        <v>74</v>
      </c>
      <c r="D107" s="60" t="s">
        <v>142</v>
      </c>
      <c r="E107" s="68"/>
    </row>
    <row r="108" spans="1:5" ht="12.75">
      <c r="A108" s="87">
        <v>25</v>
      </c>
      <c r="B108" s="7" t="s">
        <v>69</v>
      </c>
      <c r="C108" s="7" t="s">
        <v>74</v>
      </c>
      <c r="D108" s="60" t="s">
        <v>143</v>
      </c>
      <c r="E108" s="68"/>
    </row>
    <row r="109" spans="1:5" ht="12.75">
      <c r="A109" s="87">
        <v>26</v>
      </c>
      <c r="B109" s="7" t="s">
        <v>69</v>
      </c>
      <c r="C109" s="7" t="s">
        <v>74</v>
      </c>
      <c r="D109" s="60" t="s">
        <v>144</v>
      </c>
      <c r="E109" s="68"/>
    </row>
    <row r="110" spans="1:5" ht="12.75">
      <c r="A110" s="87">
        <v>27</v>
      </c>
      <c r="B110" s="7" t="s">
        <v>69</v>
      </c>
      <c r="C110" s="7" t="s">
        <v>76</v>
      </c>
      <c r="D110" s="60" t="s">
        <v>145</v>
      </c>
      <c r="E110" s="68"/>
    </row>
    <row r="111" spans="1:5" ht="12.75">
      <c r="A111" s="87">
        <v>28</v>
      </c>
      <c r="B111" s="7" t="s">
        <v>69</v>
      </c>
      <c r="C111" s="7" t="s">
        <v>76</v>
      </c>
      <c r="D111" s="60" t="s">
        <v>146</v>
      </c>
      <c r="E111" s="68"/>
    </row>
    <row r="112" spans="1:5" ht="12.75">
      <c r="A112" s="87">
        <v>29</v>
      </c>
      <c r="B112" s="7" t="s">
        <v>69</v>
      </c>
      <c r="C112" s="7" t="s">
        <v>76</v>
      </c>
      <c r="D112" s="60" t="s">
        <v>147</v>
      </c>
      <c r="E112" s="68"/>
    </row>
    <row r="113" spans="1:5" ht="15">
      <c r="A113" s="91" t="s">
        <v>227</v>
      </c>
      <c r="B113" s="89" t="s">
        <v>40</v>
      </c>
      <c r="C113" s="89"/>
      <c r="D113" s="92"/>
      <c r="E113" s="120"/>
    </row>
    <row r="114" spans="1:5" ht="12.75">
      <c r="A114" s="87">
        <v>10</v>
      </c>
      <c r="B114" s="7" t="s">
        <v>40</v>
      </c>
      <c r="C114" s="7" t="s">
        <v>149</v>
      </c>
      <c r="D114" s="60" t="s">
        <v>148</v>
      </c>
      <c r="E114" s="68"/>
    </row>
    <row r="115" spans="1:5" ht="12.75">
      <c r="A115" s="87">
        <v>11</v>
      </c>
      <c r="B115" s="7" t="s">
        <v>40</v>
      </c>
      <c r="C115" s="7" t="s">
        <v>149</v>
      </c>
      <c r="D115" s="60" t="s">
        <v>150</v>
      </c>
      <c r="E115" s="68"/>
    </row>
    <row r="116" spans="1:5" ht="12.75">
      <c r="A116" s="87">
        <v>12</v>
      </c>
      <c r="B116" s="7" t="s">
        <v>40</v>
      </c>
      <c r="C116" s="7" t="s">
        <v>149</v>
      </c>
      <c r="D116" s="60" t="s">
        <v>151</v>
      </c>
      <c r="E116" s="68"/>
    </row>
    <row r="117" spans="1:5" ht="12.75">
      <c r="A117" s="87">
        <v>13</v>
      </c>
      <c r="B117" s="7" t="s">
        <v>40</v>
      </c>
      <c r="C117" s="7" t="s">
        <v>149</v>
      </c>
      <c r="D117" s="60" t="s">
        <v>152</v>
      </c>
      <c r="E117" s="68"/>
    </row>
    <row r="118" spans="1:5" ht="15.75">
      <c r="A118" s="87">
        <v>14</v>
      </c>
      <c r="B118" s="7" t="s">
        <v>40</v>
      </c>
      <c r="C118" s="61" t="s">
        <v>153</v>
      </c>
      <c r="D118" s="60"/>
      <c r="E118" s="68"/>
    </row>
    <row r="119" spans="1:5" ht="15">
      <c r="A119" s="91" t="s">
        <v>228</v>
      </c>
      <c r="B119" s="89" t="s">
        <v>41</v>
      </c>
      <c r="C119" s="89"/>
      <c r="D119" s="92"/>
      <c r="E119" s="120"/>
    </row>
    <row r="120" spans="1:5" ht="12.75">
      <c r="A120" s="87">
        <v>4</v>
      </c>
      <c r="B120" s="7" t="s">
        <v>41</v>
      </c>
      <c r="C120" s="7" t="s">
        <v>154</v>
      </c>
      <c r="D120" s="60"/>
      <c r="E120" s="68"/>
    </row>
    <row r="121" spans="1:5" ht="12.75">
      <c r="A121" s="87">
        <v>5</v>
      </c>
      <c r="B121" s="7" t="s">
        <v>41</v>
      </c>
      <c r="C121" s="7" t="s">
        <v>155</v>
      </c>
      <c r="D121" s="60"/>
      <c r="E121" s="68"/>
    </row>
    <row r="122" spans="1:5" ht="12.75">
      <c r="A122" s="87">
        <v>6</v>
      </c>
      <c r="B122" s="7" t="s">
        <v>41</v>
      </c>
      <c r="C122" s="7" t="s">
        <v>156</v>
      </c>
      <c r="D122" s="60"/>
      <c r="E122" s="68"/>
    </row>
    <row r="123" spans="1:5" ht="12.75">
      <c r="A123" s="87">
        <v>7</v>
      </c>
      <c r="B123" s="7" t="s">
        <v>41</v>
      </c>
      <c r="C123" s="7" t="s">
        <v>157</v>
      </c>
      <c r="D123" s="60"/>
      <c r="E123" s="68"/>
    </row>
    <row r="124" spans="1:5" ht="15">
      <c r="A124" s="88" t="s">
        <v>229</v>
      </c>
      <c r="B124" s="89" t="s">
        <v>87</v>
      </c>
      <c r="C124" s="92"/>
      <c r="D124" s="92"/>
      <c r="E124" s="120"/>
    </row>
    <row r="125" spans="1:5" ht="12.75">
      <c r="A125" s="87">
        <v>11</v>
      </c>
      <c r="B125" s="7" t="s">
        <v>87</v>
      </c>
      <c r="C125" s="7" t="s">
        <v>158</v>
      </c>
      <c r="D125" s="60"/>
      <c r="E125" s="68"/>
    </row>
    <row r="126" spans="1:5" ht="12.75">
      <c r="A126" s="87">
        <v>12</v>
      </c>
      <c r="B126" s="7" t="s">
        <v>87</v>
      </c>
      <c r="C126" s="7" t="s">
        <v>159</v>
      </c>
      <c r="D126" s="60"/>
      <c r="E126" s="68"/>
    </row>
    <row r="127" spans="1:5" ht="12.75">
      <c r="A127" s="87">
        <v>13</v>
      </c>
      <c r="B127" s="7" t="s">
        <v>87</v>
      </c>
      <c r="C127" s="7" t="s">
        <v>94</v>
      </c>
      <c r="D127" s="60"/>
      <c r="E127" s="68"/>
    </row>
    <row r="128" spans="1:5" ht="12.75">
      <c r="A128" s="87">
        <v>14</v>
      </c>
      <c r="B128" s="7" t="s">
        <v>87</v>
      </c>
      <c r="C128" s="7" t="s">
        <v>160</v>
      </c>
      <c r="D128" s="60"/>
      <c r="E128" s="68"/>
    </row>
    <row r="129" spans="1:5" ht="12.75">
      <c r="A129" s="87">
        <v>15</v>
      </c>
      <c r="B129" s="7" t="s">
        <v>87</v>
      </c>
      <c r="C129" s="7" t="s">
        <v>161</v>
      </c>
      <c r="D129" s="60"/>
      <c r="E129" s="68"/>
    </row>
    <row r="130" spans="1:5" ht="12.75">
      <c r="A130" s="87">
        <v>16</v>
      </c>
      <c r="B130" s="7" t="s">
        <v>87</v>
      </c>
      <c r="C130" s="7" t="s">
        <v>162</v>
      </c>
      <c r="D130" s="60"/>
      <c r="E130" s="68"/>
    </row>
    <row r="131" spans="1:5" ht="12.75">
      <c r="A131" s="87">
        <v>17</v>
      </c>
      <c r="B131" s="7" t="s">
        <v>87</v>
      </c>
      <c r="C131" s="7" t="s">
        <v>163</v>
      </c>
      <c r="D131" s="60"/>
      <c r="E131" s="68"/>
    </row>
    <row r="132" spans="1:5" ht="15">
      <c r="A132" s="88" t="s">
        <v>230</v>
      </c>
      <c r="B132" s="89" t="s">
        <v>10</v>
      </c>
      <c r="C132" s="92"/>
      <c r="D132" s="92"/>
      <c r="E132" s="120"/>
    </row>
    <row r="133" spans="1:5" ht="12.75">
      <c r="A133" s="87">
        <v>12</v>
      </c>
      <c r="B133" s="7" t="s">
        <v>10</v>
      </c>
      <c r="C133" s="7" t="s">
        <v>164</v>
      </c>
      <c r="D133" s="60"/>
      <c r="E133" s="68"/>
    </row>
    <row r="134" spans="1:5" ht="12.75">
      <c r="A134" s="87">
        <v>13</v>
      </c>
      <c r="B134" s="7" t="s">
        <v>10</v>
      </c>
      <c r="C134" s="7" t="s">
        <v>165</v>
      </c>
      <c r="D134" s="60"/>
      <c r="E134" s="68"/>
    </row>
    <row r="135" spans="1:5" ht="12.75">
      <c r="A135" s="87">
        <v>14</v>
      </c>
      <c r="B135" s="7" t="s">
        <v>10</v>
      </c>
      <c r="C135" s="7" t="s">
        <v>166</v>
      </c>
      <c r="D135" s="60"/>
      <c r="E135" s="68"/>
    </row>
    <row r="136" spans="1:5" ht="12.75">
      <c r="A136" s="87">
        <v>15</v>
      </c>
      <c r="B136" s="7" t="s">
        <v>10</v>
      </c>
      <c r="C136" s="7" t="s">
        <v>167</v>
      </c>
      <c r="D136" s="60"/>
      <c r="E136" s="68"/>
    </row>
    <row r="137" spans="1:5" ht="12.75">
      <c r="A137" s="87">
        <v>16</v>
      </c>
      <c r="B137" s="7" t="s">
        <v>10</v>
      </c>
      <c r="C137" s="7" t="s">
        <v>168</v>
      </c>
      <c r="D137" s="60"/>
      <c r="E137" s="68"/>
    </row>
    <row r="138" spans="1:5" ht="12.75">
      <c r="A138" s="87">
        <v>17</v>
      </c>
      <c r="B138" s="7" t="s">
        <v>10</v>
      </c>
      <c r="C138" s="7" t="s">
        <v>169</v>
      </c>
      <c r="D138" s="60"/>
      <c r="E138" s="68"/>
    </row>
    <row r="139" spans="1:5" ht="15">
      <c r="A139" s="88" t="s">
        <v>231</v>
      </c>
      <c r="B139" s="89" t="s">
        <v>108</v>
      </c>
      <c r="C139" s="62"/>
      <c r="D139" s="92"/>
      <c r="E139" s="120"/>
    </row>
    <row r="140" spans="1:5" ht="12.75">
      <c r="A140" s="94">
        <v>2</v>
      </c>
      <c r="B140" s="95" t="s">
        <v>108</v>
      </c>
      <c r="C140" s="100" t="s">
        <v>109</v>
      </c>
      <c r="D140" s="95"/>
      <c r="E140" s="68"/>
    </row>
    <row r="141" spans="1:5" ht="15">
      <c r="A141" s="88" t="s">
        <v>232</v>
      </c>
      <c r="B141" s="89" t="s">
        <v>44</v>
      </c>
      <c r="C141" s="92"/>
      <c r="D141" s="92"/>
      <c r="E141" s="120"/>
    </row>
    <row r="142" spans="1:5" ht="12.75">
      <c r="A142" s="87">
        <v>9</v>
      </c>
      <c r="B142" s="7" t="s">
        <v>44</v>
      </c>
      <c r="C142" s="7" t="s">
        <v>170</v>
      </c>
      <c r="D142" s="60"/>
      <c r="E142" s="68"/>
    </row>
    <row r="143" spans="1:5" ht="12.75">
      <c r="A143" s="87">
        <v>10</v>
      </c>
      <c r="B143" s="7" t="s">
        <v>44</v>
      </c>
      <c r="C143" s="7" t="s">
        <v>171</v>
      </c>
      <c r="D143" s="60"/>
      <c r="E143" s="68"/>
    </row>
    <row r="144" spans="1:5" ht="12.75">
      <c r="A144" s="87">
        <v>11</v>
      </c>
      <c r="B144" s="7" t="s">
        <v>44</v>
      </c>
      <c r="C144" s="7" t="s">
        <v>172</v>
      </c>
      <c r="D144" s="60"/>
      <c r="E144" s="68"/>
    </row>
    <row r="145" spans="1:6" ht="12.75">
      <c r="A145" s="97"/>
      <c r="B145" s="96"/>
      <c r="C145" s="64"/>
      <c r="D145" s="64"/>
      <c r="E145" s="67">
        <f>COUNTA(E148:E204)</f>
        <v>0</v>
      </c>
      <c r="F145" s="45">
        <v>34</v>
      </c>
    </row>
    <row r="146" spans="1:5" ht="15.75">
      <c r="A146" s="98"/>
      <c r="B146" s="65" t="s">
        <v>214</v>
      </c>
      <c r="C146" s="65"/>
      <c r="D146" s="65" t="s">
        <v>46</v>
      </c>
      <c r="E146" s="66" t="s">
        <v>47</v>
      </c>
    </row>
    <row r="147" spans="1:5" ht="15.75">
      <c r="A147" s="88" t="s">
        <v>224</v>
      </c>
      <c r="B147" s="89" t="s">
        <v>37</v>
      </c>
      <c r="C147" s="93"/>
      <c r="D147" s="93"/>
      <c r="E147" s="66"/>
    </row>
    <row r="148" spans="1:5" ht="12.75">
      <c r="A148" s="87">
        <v>12</v>
      </c>
      <c r="B148" s="7" t="s">
        <v>37</v>
      </c>
      <c r="C148" s="7" t="s">
        <v>48</v>
      </c>
      <c r="D148" s="60" t="s">
        <v>179</v>
      </c>
      <c r="E148" s="68"/>
    </row>
    <row r="149" spans="1:5" ht="12.75">
      <c r="A149" s="87">
        <v>13</v>
      </c>
      <c r="B149" s="7" t="s">
        <v>37</v>
      </c>
      <c r="C149" s="7" t="s">
        <v>119</v>
      </c>
      <c r="D149" s="60" t="s">
        <v>180</v>
      </c>
      <c r="E149" s="68"/>
    </row>
    <row r="150" spans="1:5" ht="12.75">
      <c r="A150" s="87">
        <v>14</v>
      </c>
      <c r="B150" s="7" t="s">
        <v>37</v>
      </c>
      <c r="C150" s="7" t="s">
        <v>119</v>
      </c>
      <c r="D150" s="60" t="s">
        <v>181</v>
      </c>
      <c r="E150" s="68"/>
    </row>
    <row r="151" spans="1:5" ht="12.75">
      <c r="A151" s="87">
        <v>15</v>
      </c>
      <c r="B151" s="7" t="s">
        <v>37</v>
      </c>
      <c r="C151" s="7" t="s">
        <v>53</v>
      </c>
      <c r="D151" s="60" t="s">
        <v>182</v>
      </c>
      <c r="E151" s="68"/>
    </row>
    <row r="152" spans="1:5" ht="12.75">
      <c r="A152" s="87">
        <v>16</v>
      </c>
      <c r="B152" s="7" t="s">
        <v>37</v>
      </c>
      <c r="C152" s="7" t="s">
        <v>53</v>
      </c>
      <c r="D152" s="60" t="s">
        <v>183</v>
      </c>
      <c r="E152" s="68"/>
    </row>
    <row r="153" spans="1:5" ht="12.75">
      <c r="A153" s="87">
        <v>17</v>
      </c>
      <c r="B153" s="7" t="s">
        <v>37</v>
      </c>
      <c r="C153" s="7" t="s">
        <v>56</v>
      </c>
      <c r="D153" s="60" t="s">
        <v>184</v>
      </c>
      <c r="E153" s="68"/>
    </row>
    <row r="154" spans="1:5" ht="12.75">
      <c r="A154" s="87">
        <v>18</v>
      </c>
      <c r="B154" s="7" t="s">
        <v>37</v>
      </c>
      <c r="C154" s="7" t="s">
        <v>56</v>
      </c>
      <c r="D154" s="60" t="s">
        <v>185</v>
      </c>
      <c r="E154" s="68"/>
    </row>
    <row r="155" spans="1:5" ht="12.75">
      <c r="A155" s="87">
        <v>19</v>
      </c>
      <c r="B155" s="7" t="s">
        <v>37</v>
      </c>
      <c r="C155" s="7" t="s">
        <v>56</v>
      </c>
      <c r="D155" s="60" t="s">
        <v>186</v>
      </c>
      <c r="E155" s="68"/>
    </row>
    <row r="156" spans="1:5" ht="12.75">
      <c r="A156" s="87">
        <v>20</v>
      </c>
      <c r="B156" s="7" t="s">
        <v>37</v>
      </c>
      <c r="C156" s="7" t="s">
        <v>187</v>
      </c>
      <c r="D156" s="60" t="s">
        <v>188</v>
      </c>
      <c r="E156" s="68"/>
    </row>
    <row r="157" spans="1:5" ht="15.75">
      <c r="A157" s="88" t="s">
        <v>225</v>
      </c>
      <c r="B157" s="89" t="s">
        <v>38</v>
      </c>
      <c r="C157" s="59"/>
      <c r="D157" s="92"/>
      <c r="E157" s="120"/>
    </row>
    <row r="158" spans="1:5" ht="12.75">
      <c r="A158" s="87">
        <v>14</v>
      </c>
      <c r="B158" s="7" t="s">
        <v>38</v>
      </c>
      <c r="C158" s="7" t="s">
        <v>61</v>
      </c>
      <c r="D158" s="60" t="s">
        <v>189</v>
      </c>
      <c r="E158" s="68"/>
    </row>
    <row r="159" spans="1:5" ht="12.75">
      <c r="A159" s="87">
        <v>15</v>
      </c>
      <c r="B159" s="7" t="s">
        <v>38</v>
      </c>
      <c r="C159" s="7" t="s">
        <v>61</v>
      </c>
      <c r="D159" s="60" t="s">
        <v>190</v>
      </c>
      <c r="E159" s="68"/>
    </row>
    <row r="160" spans="1:5" ht="12.75">
      <c r="A160" s="87">
        <v>16</v>
      </c>
      <c r="B160" s="7" t="s">
        <v>38</v>
      </c>
      <c r="C160" s="7" t="s">
        <v>61</v>
      </c>
      <c r="D160" s="60" t="s">
        <v>191</v>
      </c>
      <c r="E160" s="68"/>
    </row>
    <row r="161" spans="1:5" ht="12.75">
      <c r="A161" s="87">
        <v>17</v>
      </c>
      <c r="B161" s="7" t="s">
        <v>38</v>
      </c>
      <c r="C161" s="7" t="s">
        <v>61</v>
      </c>
      <c r="D161" s="60" t="s">
        <v>192</v>
      </c>
      <c r="E161" s="68"/>
    </row>
    <row r="162" spans="1:5" ht="12.75">
      <c r="A162" s="87">
        <v>18</v>
      </c>
      <c r="B162" s="7" t="s">
        <v>38</v>
      </c>
      <c r="C162" s="7" t="s">
        <v>61</v>
      </c>
      <c r="D162" s="60" t="s">
        <v>193</v>
      </c>
      <c r="E162" s="68"/>
    </row>
    <row r="163" spans="1:5" ht="15">
      <c r="A163" s="88" t="s">
        <v>226</v>
      </c>
      <c r="B163" s="89" t="s">
        <v>69</v>
      </c>
      <c r="C163" s="84"/>
      <c r="D163" s="92"/>
      <c r="E163" s="120"/>
    </row>
    <row r="164" spans="1:5" ht="12.75">
      <c r="A164" s="87">
        <v>30</v>
      </c>
      <c r="B164" s="7" t="s">
        <v>69</v>
      </c>
      <c r="C164" s="7" t="s">
        <v>70</v>
      </c>
      <c r="D164" s="60" t="s">
        <v>194</v>
      </c>
      <c r="E164" s="68"/>
    </row>
    <row r="165" spans="1:5" ht="12.75">
      <c r="A165" s="87">
        <v>31</v>
      </c>
      <c r="B165" s="7" t="s">
        <v>69</v>
      </c>
      <c r="C165" s="7" t="s">
        <v>126</v>
      </c>
      <c r="D165" s="60" t="s">
        <v>195</v>
      </c>
      <c r="E165" s="68"/>
    </row>
    <row r="166" spans="1:5" ht="12.75">
      <c r="A166" s="87">
        <v>32</v>
      </c>
      <c r="B166" s="7" t="s">
        <v>69</v>
      </c>
      <c r="C166" s="7" t="s">
        <v>126</v>
      </c>
      <c r="D166" s="60" t="s">
        <v>196</v>
      </c>
      <c r="E166" s="68"/>
    </row>
    <row r="167" spans="1:5" ht="12.75">
      <c r="A167" s="87">
        <v>33</v>
      </c>
      <c r="B167" s="7" t="s">
        <v>69</v>
      </c>
      <c r="C167" s="7" t="s">
        <v>126</v>
      </c>
      <c r="D167" s="60" t="s">
        <v>197</v>
      </c>
      <c r="E167" s="68"/>
    </row>
    <row r="168" spans="1:5" ht="12.75">
      <c r="A168" s="87">
        <v>34</v>
      </c>
      <c r="B168" s="7" t="s">
        <v>69</v>
      </c>
      <c r="C168" s="7" t="s">
        <v>126</v>
      </c>
      <c r="D168" s="60" t="s">
        <v>198</v>
      </c>
      <c r="E168" s="68"/>
    </row>
    <row r="169" spans="1:5" ht="12.75">
      <c r="A169" s="87">
        <v>35</v>
      </c>
      <c r="B169" s="7" t="s">
        <v>69</v>
      </c>
      <c r="C169" s="7" t="s">
        <v>74</v>
      </c>
      <c r="D169" s="60" t="s">
        <v>199</v>
      </c>
      <c r="E169" s="68"/>
    </row>
    <row r="170" spans="1:5" ht="12.75">
      <c r="A170" s="87">
        <v>36</v>
      </c>
      <c r="B170" s="7" t="s">
        <v>69</v>
      </c>
      <c r="C170" s="7" t="s">
        <v>74</v>
      </c>
      <c r="D170" s="60" t="s">
        <v>200</v>
      </c>
      <c r="E170" s="68"/>
    </row>
    <row r="171" spans="1:5" ht="12.75">
      <c r="A171" s="87">
        <v>37</v>
      </c>
      <c r="B171" s="7" t="s">
        <v>69</v>
      </c>
      <c r="C171" s="7" t="s">
        <v>74</v>
      </c>
      <c r="D171" s="60" t="s">
        <v>201</v>
      </c>
      <c r="E171" s="68"/>
    </row>
    <row r="172" spans="1:5" ht="12.75">
      <c r="A172" s="87">
        <v>38</v>
      </c>
      <c r="B172" s="7" t="s">
        <v>69</v>
      </c>
      <c r="C172" s="7" t="s">
        <v>74</v>
      </c>
      <c r="D172" s="60" t="s">
        <v>202</v>
      </c>
      <c r="E172" s="68"/>
    </row>
    <row r="173" spans="1:5" ht="12.75">
      <c r="A173" s="87">
        <v>39</v>
      </c>
      <c r="B173" s="7" t="s">
        <v>69</v>
      </c>
      <c r="C173" s="7" t="s">
        <v>74</v>
      </c>
      <c r="D173" s="60" t="s">
        <v>203</v>
      </c>
      <c r="E173" s="68"/>
    </row>
    <row r="174" spans="1:5" ht="15">
      <c r="A174" s="88" t="s">
        <v>231</v>
      </c>
      <c r="B174" s="89" t="s">
        <v>87</v>
      </c>
      <c r="C174" s="92"/>
      <c r="D174" s="92"/>
      <c r="E174" s="120"/>
    </row>
    <row r="175" spans="1:5" ht="12.75">
      <c r="A175" s="87">
        <v>18</v>
      </c>
      <c r="B175" s="7" t="s">
        <v>87</v>
      </c>
      <c r="C175" s="7" t="s">
        <v>204</v>
      </c>
      <c r="D175" s="60"/>
      <c r="E175" s="68"/>
    </row>
    <row r="176" spans="1:5" ht="12.75">
      <c r="A176" s="87">
        <v>19</v>
      </c>
      <c r="B176" s="7" t="s">
        <v>87</v>
      </c>
      <c r="C176" s="7" t="s">
        <v>205</v>
      </c>
      <c r="D176" s="60"/>
      <c r="E176" s="68"/>
    </row>
    <row r="177" spans="1:5" ht="12.75">
      <c r="A177" s="87">
        <v>20</v>
      </c>
      <c r="B177" s="7" t="s">
        <v>87</v>
      </c>
      <c r="C177" s="7" t="s">
        <v>206</v>
      </c>
      <c r="D177" s="60"/>
      <c r="E177" s="68"/>
    </row>
    <row r="178" spans="1:5" ht="12.75">
      <c r="A178" s="87">
        <v>21</v>
      </c>
      <c r="B178" s="7" t="s">
        <v>87</v>
      </c>
      <c r="C178" s="7" t="s">
        <v>207</v>
      </c>
      <c r="D178" s="60"/>
      <c r="E178" s="68"/>
    </row>
    <row r="179" spans="1:5" ht="15">
      <c r="A179" s="88" t="s">
        <v>232</v>
      </c>
      <c r="B179" s="89" t="s">
        <v>44</v>
      </c>
      <c r="C179" s="92"/>
      <c r="D179" s="92"/>
      <c r="E179" s="120"/>
    </row>
    <row r="180" spans="1:5" ht="12.75">
      <c r="A180" s="87">
        <v>12</v>
      </c>
      <c r="B180" s="7" t="s">
        <v>44</v>
      </c>
      <c r="C180" s="7" t="s">
        <v>208</v>
      </c>
      <c r="D180" s="60"/>
      <c r="E180" s="68"/>
    </row>
    <row r="181" spans="1:5" ht="12.75">
      <c r="A181" s="87">
        <v>13</v>
      </c>
      <c r="B181" s="7" t="s">
        <v>44</v>
      </c>
      <c r="C181" s="7" t="s">
        <v>209</v>
      </c>
      <c r="D181" s="60"/>
      <c r="E181" s="68"/>
    </row>
    <row r="182" spans="1:5" ht="12.75">
      <c r="A182" s="87">
        <v>14</v>
      </c>
      <c r="B182" s="7" t="s">
        <v>44</v>
      </c>
      <c r="C182" s="7" t="s">
        <v>210</v>
      </c>
      <c r="D182" s="60"/>
      <c r="E182" s="68"/>
    </row>
    <row r="183" spans="1:5" ht="12.75">
      <c r="A183" s="87">
        <v>15</v>
      </c>
      <c r="B183" s="7" t="s">
        <v>44</v>
      </c>
      <c r="C183" s="7" t="s">
        <v>211</v>
      </c>
      <c r="D183" s="60"/>
      <c r="E183" s="68"/>
    </row>
    <row r="184" spans="1:5" ht="12.75">
      <c r="A184" s="87">
        <v>16</v>
      </c>
      <c r="B184" s="7" t="s">
        <v>44</v>
      </c>
      <c r="C184" s="7" t="s">
        <v>212</v>
      </c>
      <c r="D184" s="60"/>
      <c r="E184" s="68"/>
    </row>
    <row r="185" spans="1:5" ht="12.75">
      <c r="A185" s="87">
        <v>17</v>
      </c>
      <c r="B185" s="7" t="s">
        <v>44</v>
      </c>
      <c r="C185" s="7" t="s">
        <v>213</v>
      </c>
      <c r="D185" s="60"/>
      <c r="E185" s="68"/>
    </row>
  </sheetData>
  <sheetProtection/>
  <printOptions/>
  <pageMargins left="0.75" right="0.75" top="1" bottom="1" header="0.4921259845" footer="0.4921259845"/>
  <pageSetup fitToHeight="0" fitToWidth="0" horizontalDpi="300" verticalDpi="300" orientation="landscape" paperSize="9" scale="85" r:id="rId1"/>
  <headerFooter alignWithMargins="0">
    <oddHeader>&amp;LPJK&amp;R&amp;D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7.75">
      <c r="A3" s="11"/>
      <c r="B3" s="11"/>
      <c r="C3" s="148" t="s">
        <v>22</v>
      </c>
      <c r="D3" s="149"/>
      <c r="E3" s="149"/>
      <c r="F3" s="149"/>
      <c r="G3" s="149"/>
      <c r="H3" s="149"/>
      <c r="I3" s="150"/>
      <c r="J3" s="150"/>
      <c r="K3" s="150"/>
      <c r="L3" s="150"/>
      <c r="M3" s="150"/>
      <c r="N3" s="150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23</v>
      </c>
      <c r="C6" s="153"/>
      <c r="D6" s="154"/>
      <c r="E6" s="152"/>
      <c r="F6" s="152"/>
      <c r="G6" s="152"/>
      <c r="H6" s="11"/>
      <c r="I6" s="11"/>
      <c r="J6" s="11"/>
      <c r="K6" s="40" t="s">
        <v>24</v>
      </c>
      <c r="L6" s="151"/>
      <c r="M6" s="152"/>
      <c r="N6" s="152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11"/>
      <c r="B8" s="11" t="s">
        <v>25</v>
      </c>
      <c r="C8" s="155" t="s">
        <v>239</v>
      </c>
      <c r="D8" s="156"/>
      <c r="E8" s="156"/>
      <c r="F8" s="156"/>
      <c r="G8" s="156"/>
      <c r="H8" s="156"/>
      <c r="I8" s="156"/>
      <c r="J8" s="156"/>
      <c r="K8" s="156"/>
      <c r="L8" s="157"/>
      <c r="M8" s="11"/>
      <c r="N8" s="11"/>
      <c r="O8" s="11"/>
    </row>
    <row r="9" spans="1:15" ht="15">
      <c r="A9" s="11"/>
      <c r="B9" s="11"/>
      <c r="C9" s="111" t="str">
        <f>Matriisi!G1</f>
        <v> </v>
      </c>
      <c r="D9" s="111" t="str">
        <f>Matriisi!H1</f>
        <v> </v>
      </c>
      <c r="E9" s="111" t="str">
        <f>Matriisi!I1</f>
        <v> </v>
      </c>
      <c r="F9" s="111" t="str">
        <f>Matriisi!J1</f>
        <v> </v>
      </c>
      <c r="G9" s="111" t="str">
        <f>Matriisi!K1</f>
        <v> </v>
      </c>
      <c r="H9" s="111" t="str">
        <f>Matriisi!L1</f>
        <v> </v>
      </c>
      <c r="I9" s="111" t="str">
        <f>Matriisi!M1</f>
        <v> </v>
      </c>
      <c r="J9" s="111" t="str">
        <f>Matriisi!N1</f>
        <v> </v>
      </c>
      <c r="K9" s="111" t="str">
        <f>Matriisi!O1</f>
        <v> </v>
      </c>
      <c r="L9" s="111" t="str">
        <f>Matriisi!P1</f>
        <v> </v>
      </c>
      <c r="M9" s="11"/>
      <c r="N9" s="11"/>
      <c r="O9" s="11"/>
    </row>
    <row r="10" spans="1:15" ht="16.5" customHeight="1">
      <c r="A10" s="11"/>
      <c r="B10" s="11"/>
      <c r="C10" s="90"/>
      <c r="D10" s="11"/>
      <c r="E10" s="11"/>
      <c r="F10" s="11"/>
      <c r="G10" s="11"/>
      <c r="H10" s="11"/>
      <c r="I10" s="111" t="str">
        <f>Matriisi!G81</f>
        <v> </v>
      </c>
      <c r="J10" s="111" t="str">
        <f>Matriisi!H81</f>
        <v> </v>
      </c>
      <c r="K10" s="111" t="str">
        <f>Matriisi!I81</f>
        <v> </v>
      </c>
      <c r="L10" s="111" t="str">
        <f>Matriisi!J81</f>
        <v> </v>
      </c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42" t="str">
        <f>Instr!D3</f>
        <v>Simeon Savi</v>
      </c>
      <c r="C12" s="142"/>
      <c r="D12" s="142"/>
      <c r="F12" s="11" t="s">
        <v>26</v>
      </c>
      <c r="G12" s="11"/>
      <c r="H12" s="11"/>
      <c r="I12" s="11"/>
      <c r="J12" s="158"/>
      <c r="K12" s="158"/>
      <c r="L12" s="158"/>
      <c r="M12" s="158"/>
      <c r="N12" s="158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42" t="str">
        <f>Instr!D4</f>
        <v>Kitara</v>
      </c>
      <c r="C14" s="142"/>
      <c r="D14" s="14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20</v>
      </c>
      <c r="B16" s="142" t="str">
        <f>Instr!D5</f>
        <v>Jokunen jaska</v>
      </c>
      <c r="C16" s="142"/>
      <c r="D16" s="142"/>
      <c r="E16" s="11"/>
      <c r="F16" s="11"/>
      <c r="G16" s="40" t="s">
        <v>27</v>
      </c>
      <c r="H16" s="11"/>
      <c r="I16" s="11"/>
      <c r="J16" s="114"/>
      <c r="K16" s="118"/>
      <c r="L16" s="118"/>
      <c r="M16" s="118"/>
      <c r="N16" s="118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29</v>
      </c>
      <c r="B21" s="143"/>
      <c r="C21" s="143"/>
      <c r="D21" s="143"/>
      <c r="E21" s="40"/>
      <c r="F21" s="144" t="s">
        <v>27</v>
      </c>
      <c r="G21" s="144"/>
      <c r="H21" s="144"/>
      <c r="I21" s="11"/>
      <c r="J21" s="145"/>
      <c r="K21" s="145"/>
      <c r="L21" s="145"/>
      <c r="M21" s="146"/>
      <c r="N21" s="146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1" t="s">
        <v>30</v>
      </c>
      <c r="B24" s="143"/>
      <c r="C24" s="143"/>
      <c r="D24" s="143"/>
      <c r="E24" s="40"/>
      <c r="F24" s="144" t="s">
        <v>27</v>
      </c>
      <c r="G24" s="144"/>
      <c r="H24" s="144"/>
      <c r="I24" s="11"/>
      <c r="J24" s="145"/>
      <c r="K24" s="145"/>
      <c r="L24" s="145"/>
      <c r="M24" s="145"/>
      <c r="N24" s="145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1"/>
    </row>
    <row r="30" spans="1:15" ht="26.25" customHeight="1">
      <c r="A30" s="11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1"/>
    </row>
    <row r="31" spans="1:15" ht="26.25" customHeight="1">
      <c r="A31" s="1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1"/>
    </row>
    <row r="32" spans="1:15" ht="26.25" customHeight="1">
      <c r="A32" s="1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1"/>
    </row>
    <row r="33" spans="1:15" ht="26.25" customHeight="1">
      <c r="A33" s="1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1"/>
    </row>
    <row r="34" spans="1:15" ht="26.25" customHeight="1">
      <c r="A34" s="1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1"/>
    </row>
    <row r="35" spans="1:15" ht="26.25" customHeight="1">
      <c r="A35" s="1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1"/>
    </row>
    <row r="36" spans="1:15" ht="26.25" customHeight="1">
      <c r="A36" s="1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1"/>
    </row>
    <row r="37" spans="1:15" ht="26.25" customHeight="1">
      <c r="A37" s="1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1"/>
    </row>
    <row r="38" spans="1:15" ht="26.25" customHeight="1">
      <c r="A38" s="1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1"/>
    </row>
    <row r="39" spans="1:15" ht="26.25" customHeight="1">
      <c r="A39" s="1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45"/>
      <c r="C43" s="145"/>
      <c r="D43" s="145"/>
      <c r="E43" s="145"/>
      <c r="F43" s="145"/>
      <c r="G43" s="145"/>
      <c r="H43" s="145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6">
    <mergeCell ref="B32:N32"/>
    <mergeCell ref="B33:N33"/>
    <mergeCell ref="B34:N34"/>
    <mergeCell ref="J24:N24"/>
    <mergeCell ref="B29:N29"/>
    <mergeCell ref="B30:N30"/>
    <mergeCell ref="B31:N31"/>
    <mergeCell ref="B24:D24"/>
    <mergeCell ref="F24:H24"/>
    <mergeCell ref="B12:D12"/>
    <mergeCell ref="B14:D14"/>
    <mergeCell ref="C3:N3"/>
    <mergeCell ref="L6:N6"/>
    <mergeCell ref="C6:G6"/>
    <mergeCell ref="C8:L8"/>
    <mergeCell ref="J12:N12"/>
    <mergeCell ref="B16:D16"/>
    <mergeCell ref="B21:D21"/>
    <mergeCell ref="F21:H21"/>
    <mergeCell ref="J21:N21"/>
    <mergeCell ref="B43:H43"/>
    <mergeCell ref="B35:N35"/>
    <mergeCell ref="B36:N36"/>
    <mergeCell ref="B37:N37"/>
    <mergeCell ref="B38:N38"/>
    <mergeCell ref="B39:N3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4.00390625" style="11" customWidth="1"/>
    <col min="2" max="2" width="12.7109375" style="11" customWidth="1"/>
    <col min="3" max="4" width="8.8515625" style="11" customWidth="1"/>
    <col min="5" max="14" width="3.7109375" style="11" customWidth="1"/>
    <col min="15" max="16384" width="8.8515625" style="11" customWidth="1"/>
  </cols>
  <sheetData>
    <row r="1" ht="12.75">
      <c r="A1" s="46" t="s">
        <v>21</v>
      </c>
    </row>
    <row r="2" ht="12.75"/>
    <row r="3" ht="12.75"/>
    <row r="4" spans="1:8" ht="12.75">
      <c r="A4" s="46" t="s">
        <v>0</v>
      </c>
      <c r="B4" s="46" t="str">
        <f>Instr!D3</f>
        <v>Simeon Savi</v>
      </c>
      <c r="D4" s="46" t="s">
        <v>8</v>
      </c>
      <c r="E4" s="160">
        <f ca="1">TODAY()</f>
        <v>40847</v>
      </c>
      <c r="F4" s="150"/>
      <c r="G4" s="150"/>
      <c r="H4" s="115"/>
    </row>
    <row r="5" spans="1:6" ht="12.75">
      <c r="A5" s="46" t="s">
        <v>2</v>
      </c>
      <c r="B5" s="46" t="str">
        <f>Instr!D4</f>
        <v>Kitara</v>
      </c>
      <c r="E5" s="46"/>
      <c r="F5" s="47"/>
    </row>
    <row r="6" spans="1:6" ht="12.75">
      <c r="A6" s="46" t="s">
        <v>20</v>
      </c>
      <c r="B6" s="46" t="str">
        <f>Instr!D5</f>
        <v>Jokunen jaska</v>
      </c>
      <c r="E6" s="46"/>
      <c r="F6" s="47"/>
    </row>
    <row r="7" spans="1:6" ht="12.75">
      <c r="A7" s="46"/>
      <c r="B7" s="46"/>
      <c r="E7" s="46"/>
      <c r="F7" s="47"/>
    </row>
    <row r="8" spans="1:12" ht="12.75">
      <c r="A8" s="48" t="s">
        <v>18</v>
      </c>
      <c r="B8" s="49" t="s">
        <v>9</v>
      </c>
      <c r="C8" s="49" t="s">
        <v>36</v>
      </c>
      <c r="D8" s="49" t="s">
        <v>19</v>
      </c>
      <c r="E8" s="46"/>
      <c r="F8" s="47" t="s">
        <v>219</v>
      </c>
      <c r="J8" s="49" t="s">
        <v>221</v>
      </c>
      <c r="L8" s="46" t="s">
        <v>222</v>
      </c>
    </row>
    <row r="9" spans="1:13" ht="12.75">
      <c r="A9" s="54" t="str">
        <f>Instr!A9</f>
        <v>Oikea käsi</v>
      </c>
      <c r="B9" s="17">
        <f>Instr!V9</f>
        <v>0</v>
      </c>
      <c r="C9" s="17">
        <f>Instr!W9</f>
        <v>12</v>
      </c>
      <c r="D9" s="78">
        <f>B9/C9</f>
        <v>0</v>
      </c>
      <c r="E9" s="46"/>
      <c r="F9" s="161">
        <f>Instr!V18</f>
        <v>0</v>
      </c>
      <c r="G9" s="150"/>
      <c r="J9" s="49">
        <f>Instr!V8</f>
        <v>0</v>
      </c>
      <c r="L9" s="162" t="e">
        <f>Instr!V19</f>
        <v>#DIV/0!</v>
      </c>
      <c r="M9" s="163"/>
    </row>
    <row r="10" spans="1:4" ht="12.75">
      <c r="A10" s="54" t="str">
        <f>Instr!A10</f>
        <v>Vasen käsi</v>
      </c>
      <c r="B10" s="17">
        <f>Instr!V10</f>
        <v>0</v>
      </c>
      <c r="C10" s="17">
        <f>Instr!W10</f>
        <v>13</v>
      </c>
      <c r="D10" s="78">
        <f aca="true" t="shared" si="0" ref="D10:D17">B10/C10</f>
        <v>0</v>
      </c>
    </row>
    <row r="11" spans="1:14" ht="12.75">
      <c r="A11" s="54" t="str">
        <f>Instr!A11</f>
        <v>Improvisointi</v>
      </c>
      <c r="B11" s="17">
        <f>Instr!V11</f>
        <v>0</v>
      </c>
      <c r="C11" s="17">
        <f>Instr!W11</f>
        <v>29</v>
      </c>
      <c r="D11" s="78">
        <f t="shared" si="0"/>
        <v>0</v>
      </c>
      <c r="E11" s="155" t="s">
        <v>239</v>
      </c>
      <c r="F11" s="156"/>
      <c r="G11" s="156"/>
      <c r="H11" s="156"/>
      <c r="I11" s="156"/>
      <c r="J11" s="156"/>
      <c r="K11" s="156"/>
      <c r="L11" s="156"/>
      <c r="M11" s="156"/>
      <c r="N11" s="157"/>
    </row>
    <row r="12" spans="1:14" ht="12.75" customHeight="1">
      <c r="A12" s="54" t="str">
        <f>Instr!A12</f>
        <v>Melodian tulkinta</v>
      </c>
      <c r="B12" s="17">
        <f>Instr!V12</f>
        <v>0</v>
      </c>
      <c r="C12" s="17">
        <f>Instr!W12</f>
        <v>13</v>
      </c>
      <c r="D12" s="78">
        <f t="shared" si="0"/>
        <v>0</v>
      </c>
      <c r="E12" s="111" t="str">
        <f>Matriisi!G1</f>
        <v> </v>
      </c>
      <c r="F12" s="111" t="str">
        <f>Matriisi!H1</f>
        <v> </v>
      </c>
      <c r="G12" s="111" t="str">
        <f>Matriisi!I1</f>
        <v> </v>
      </c>
      <c r="H12" s="111" t="str">
        <f>Matriisi!J1</f>
        <v> </v>
      </c>
      <c r="I12" s="111" t="str">
        <f>Matriisi!K1</f>
        <v> </v>
      </c>
      <c r="J12" s="111" t="str">
        <f>Matriisi!L1</f>
        <v> </v>
      </c>
      <c r="K12" s="111" t="str">
        <f>Matriisi!M1</f>
        <v> </v>
      </c>
      <c r="L12" s="111" t="str">
        <f>Matriisi!N1</f>
        <v> </v>
      </c>
      <c r="M12" s="111" t="str">
        <f>Matriisi!O1</f>
        <v> </v>
      </c>
      <c r="N12" s="111" t="str">
        <f>Matriisi!P1</f>
        <v> </v>
      </c>
    </row>
    <row r="13" spans="1:14" ht="12.75" customHeight="1">
      <c r="A13" s="54" t="str">
        <f>Instr!A13</f>
        <v>Fraseeraus</v>
      </c>
      <c r="B13" s="17">
        <f>Instr!V13</f>
        <v>0</v>
      </c>
      <c r="C13" s="17">
        <f>Instr!W13</f>
        <v>7</v>
      </c>
      <c r="D13" s="78">
        <f t="shared" si="0"/>
        <v>0</v>
      </c>
      <c r="E13" s="90"/>
      <c r="K13" s="111" t="str">
        <f>Matriisi!G81</f>
        <v> </v>
      </c>
      <c r="L13" s="111" t="str">
        <f>Matriisi!H81</f>
        <v> </v>
      </c>
      <c r="M13" s="111" t="str">
        <f>Matriisi!I81</f>
        <v> </v>
      </c>
      <c r="N13" s="111" t="str">
        <f>Matriisi!J81</f>
        <v> </v>
      </c>
    </row>
    <row r="14" spans="1:5" ht="12.75" customHeight="1">
      <c r="A14" s="54" t="str">
        <f>Instr!A14</f>
        <v>soinnut</v>
      </c>
      <c r="B14" s="17">
        <f>Instr!V14</f>
        <v>0</v>
      </c>
      <c r="C14" s="17">
        <f>Instr!W14</f>
        <v>17</v>
      </c>
      <c r="D14" s="78">
        <f t="shared" si="0"/>
        <v>0</v>
      </c>
      <c r="E14" s="90"/>
    </row>
    <row r="15" spans="1:13" ht="12.75">
      <c r="A15" s="54" t="str">
        <f>Instr!A15</f>
        <v>Nuotinluku</v>
      </c>
      <c r="B15" s="17">
        <f>Instr!V15</f>
        <v>0</v>
      </c>
      <c r="C15" s="17">
        <f>Instr!W15</f>
        <v>17</v>
      </c>
      <c r="D15" s="78">
        <f t="shared" si="0"/>
        <v>0</v>
      </c>
      <c r="F15" s="165" t="s">
        <v>240</v>
      </c>
      <c r="G15" s="150"/>
      <c r="H15" s="150"/>
      <c r="I15" s="150"/>
      <c r="J15" s="150"/>
      <c r="K15" s="150"/>
      <c r="L15" s="150"/>
      <c r="M15" s="117">
        <f>Matriisi!H2</f>
      </c>
    </row>
    <row r="16" spans="1:4" ht="12.75">
      <c r="A16" s="54" t="str">
        <f>Instr!A16</f>
        <v>Laitteet</v>
      </c>
      <c r="B16" s="17">
        <f>Instr!V16</f>
        <v>0</v>
      </c>
      <c r="C16" s="17">
        <f>Instr!W16</f>
        <v>2</v>
      </c>
      <c r="D16" s="78">
        <f t="shared" si="0"/>
        <v>0</v>
      </c>
    </row>
    <row r="17" spans="1:13" ht="12.75">
      <c r="A17" s="54" t="str">
        <f>Instr!A17</f>
        <v>Rytmiset harjoitteet</v>
      </c>
      <c r="B17" s="17">
        <f>Instr!V17</f>
        <v>0</v>
      </c>
      <c r="C17" s="17">
        <f>Instr!W17</f>
        <v>11</v>
      </c>
      <c r="D17" s="78">
        <f t="shared" si="0"/>
        <v>0</v>
      </c>
      <c r="F17" s="165" t="s">
        <v>241</v>
      </c>
      <c r="G17" s="150"/>
      <c r="H17" s="150"/>
      <c r="I17" s="150"/>
      <c r="J17" s="150"/>
      <c r="K17" s="150"/>
      <c r="L17" s="150"/>
      <c r="M17" s="117">
        <f>Matriisi!H82</f>
      </c>
    </row>
    <row r="38" ht="12.75">
      <c r="A38" s="46" t="s">
        <v>34</v>
      </c>
    </row>
    <row r="40" spans="1:2" ht="12.75">
      <c r="A40" s="11" t="s">
        <v>8</v>
      </c>
      <c r="B40" s="51">
        <f>IF(matinea!C6&lt;&gt;"",matinea!C6,"")</f>
      </c>
    </row>
    <row r="41" ht="12.75">
      <c r="B41" s="50"/>
    </row>
    <row r="42" spans="1:2" ht="12.75">
      <c r="A42" s="11" t="s">
        <v>35</v>
      </c>
      <c r="B42" s="11">
        <f>IF(matinea!B21&lt;&gt;"",matinea!B21,"")</f>
      </c>
    </row>
    <row r="43" spans="1:2" ht="12.75">
      <c r="A43" s="11" t="s">
        <v>33</v>
      </c>
      <c r="B43" s="11">
        <f>IF(matinea!B29&lt;&gt;"",matinea!B29,"")</f>
      </c>
    </row>
    <row r="44" ht="12.75">
      <c r="B44" s="11">
        <f>IF(matinea!B30&lt;&gt;"",matinea!B30,"")</f>
      </c>
    </row>
    <row r="45" ht="12.75">
      <c r="B45" s="11">
        <f>IF(matinea!B31&lt;&gt;"",matinea!B31,"")</f>
      </c>
    </row>
    <row r="46" ht="12.75">
      <c r="B46" s="11">
        <f>IF(matinea!B32&lt;&gt;"",matinea!B32,"")</f>
      </c>
    </row>
    <row r="47" ht="12.75">
      <c r="B47" s="11">
        <f>IF(matinea!B33&lt;&gt;"",matinea!B33,"")</f>
      </c>
    </row>
    <row r="48" ht="12.75">
      <c r="B48" s="11">
        <f>IF(matinea!B34&lt;&gt;"",matinea!B34,"")</f>
      </c>
    </row>
    <row r="49" ht="12.75">
      <c r="B49" s="11">
        <f>IF(matinea!B35&lt;&gt;"",matinea!B35,"")</f>
      </c>
    </row>
    <row r="50" ht="12.75">
      <c r="B50" s="11">
        <f>IF(matinea!B36&lt;&gt;"",matinea!B36,"")</f>
      </c>
    </row>
    <row r="58" ht="19.5" customHeight="1">
      <c r="B58" s="81" t="s">
        <v>220</v>
      </c>
    </row>
    <row r="59" spans="1:13" ht="30" customHeight="1">
      <c r="A59" s="82">
        <f>IF(Instr!B8&lt;&gt;"",Instr!B8,"")</f>
      </c>
      <c r="B59" s="164">
        <f>IF(Instr!B19&lt;&gt;"",Instr!B19,"")</f>
      </c>
      <c r="C59" s="164"/>
      <c r="D59" s="164"/>
      <c r="E59" s="164"/>
      <c r="F59" s="164"/>
      <c r="G59" s="164"/>
      <c r="H59" s="164"/>
      <c r="I59" s="165"/>
      <c r="J59" s="165"/>
      <c r="K59" s="165"/>
      <c r="L59" s="165"/>
      <c r="M59" s="165"/>
    </row>
    <row r="60" spans="1:13" ht="30" customHeight="1">
      <c r="A60" s="82"/>
      <c r="B60" s="164">
        <f>IF(Instr!C19&lt;&gt;"",Instr!C19,"")</f>
      </c>
      <c r="C60" s="164"/>
      <c r="D60" s="164"/>
      <c r="E60" s="164"/>
      <c r="F60" s="164"/>
      <c r="G60" s="164"/>
      <c r="H60" s="164"/>
      <c r="I60" s="150"/>
      <c r="J60" s="150"/>
      <c r="K60" s="150"/>
      <c r="L60" s="150"/>
      <c r="M60" s="150"/>
    </row>
    <row r="61" spans="1:13" ht="30" customHeight="1">
      <c r="A61" s="82">
        <f>IF(Instr!D8&lt;&gt;"",Instr!D8,"")</f>
      </c>
      <c r="B61" s="164">
        <f>IF(Instr!D19&lt;&gt;"",Instr!D19,"")</f>
      </c>
      <c r="C61" s="164"/>
      <c r="D61" s="164"/>
      <c r="E61" s="164"/>
      <c r="F61" s="164"/>
      <c r="G61" s="164"/>
      <c r="H61" s="164"/>
      <c r="I61" s="150"/>
      <c r="J61" s="150"/>
      <c r="K61" s="150"/>
      <c r="L61" s="150"/>
      <c r="M61" s="150"/>
    </row>
    <row r="62" spans="1:13" ht="30" customHeight="1">
      <c r="A62" s="82">
        <f>IF(Instr!E8&lt;&gt;"",Instr!E8,"")</f>
      </c>
      <c r="B62" s="164">
        <f>IF(Instr!E19&lt;&gt;"",Instr!E19,"")</f>
      </c>
      <c r="C62" s="164"/>
      <c r="D62" s="164"/>
      <c r="E62" s="164"/>
      <c r="F62" s="164"/>
      <c r="G62" s="164"/>
      <c r="H62" s="164"/>
      <c r="I62" s="150"/>
      <c r="J62" s="150"/>
      <c r="K62" s="150"/>
      <c r="L62" s="150"/>
      <c r="M62" s="150"/>
    </row>
    <row r="63" spans="1:13" ht="30" customHeight="1">
      <c r="A63" s="82">
        <f>IF(Instr!F8&lt;&gt;"",Instr!F8,"")</f>
      </c>
      <c r="B63" s="164">
        <f>IF(Instr!F19&lt;&gt;"",Instr!F19,"")</f>
      </c>
      <c r="C63" s="164"/>
      <c r="D63" s="164"/>
      <c r="E63" s="164"/>
      <c r="F63" s="164"/>
      <c r="G63" s="164"/>
      <c r="H63" s="164"/>
      <c r="I63" s="150"/>
      <c r="J63" s="150"/>
      <c r="K63" s="150"/>
      <c r="L63" s="150"/>
      <c r="M63" s="150"/>
    </row>
    <row r="64" spans="1:8" ht="30" customHeight="1">
      <c r="A64" s="82">
        <f>IF(Instr!G8&lt;&gt;"",Instr!G8,"")</f>
      </c>
      <c r="B64" s="164">
        <f>IF(Instr!G19&lt;&gt;"",Instr!G19,"")</f>
      </c>
      <c r="C64" s="164"/>
      <c r="D64" s="164"/>
      <c r="E64" s="164"/>
      <c r="F64" s="164"/>
      <c r="G64" s="164"/>
      <c r="H64" s="164"/>
    </row>
    <row r="65" spans="1:8" ht="30" customHeight="1">
      <c r="A65" s="82">
        <f>IF(Instr!H8&lt;&gt;"",Instr!H8,"")</f>
      </c>
      <c r="B65" s="164">
        <f>IF(Instr!H19&lt;&gt;"",Instr!H19,"")</f>
      </c>
      <c r="C65" s="164"/>
      <c r="D65" s="164"/>
      <c r="E65" s="164"/>
      <c r="F65" s="164"/>
      <c r="G65" s="164"/>
      <c r="H65" s="164"/>
    </row>
    <row r="66" spans="1:8" ht="30" customHeight="1">
      <c r="A66" s="82">
        <f>IF(Instr!I8&lt;&gt;"",Instr!I8,"")</f>
      </c>
      <c r="B66" s="164">
        <f>IF(Instr!I19&lt;&gt;"",Instr!I19,"")</f>
      </c>
      <c r="C66" s="164"/>
      <c r="D66" s="164"/>
      <c r="E66" s="164"/>
      <c r="F66" s="164"/>
      <c r="G66" s="164"/>
      <c r="H66" s="164"/>
    </row>
    <row r="67" spans="1:8" ht="30" customHeight="1">
      <c r="A67" s="82">
        <f>IF(Instr!J8&lt;&gt;"",Instr!J8,"")</f>
      </c>
      <c r="B67" s="164">
        <f>IF(Instr!J19&lt;&gt;"",Instr!J19,"")</f>
      </c>
      <c r="C67" s="164"/>
      <c r="D67" s="164"/>
      <c r="E67" s="164"/>
      <c r="F67" s="164"/>
      <c r="G67" s="164"/>
      <c r="H67" s="164"/>
    </row>
    <row r="68" spans="1:8" ht="30" customHeight="1">
      <c r="A68" s="82">
        <f>IF(Instr!K8&lt;&gt;"",Instr!K8,"")</f>
      </c>
      <c r="B68" s="164">
        <f>IF(Instr!K19&lt;&gt;"",Instr!K19,"")</f>
      </c>
      <c r="C68" s="164"/>
      <c r="D68" s="164"/>
      <c r="E68" s="164"/>
      <c r="F68" s="164"/>
      <c r="G68" s="164"/>
      <c r="H68" s="164"/>
    </row>
    <row r="69" spans="1:8" ht="30" customHeight="1">
      <c r="A69" s="82">
        <f>IF(Instr!L8&lt;&gt;"",Instr!L8,"")</f>
      </c>
      <c r="B69" s="164">
        <f>IF(Instr!L19&lt;&gt;"",Instr!L19,"")</f>
      </c>
      <c r="C69" s="164"/>
      <c r="D69" s="164"/>
      <c r="E69" s="164"/>
      <c r="F69" s="164"/>
      <c r="G69" s="164"/>
      <c r="H69" s="164"/>
    </row>
    <row r="70" spans="1:8" ht="30" customHeight="1">
      <c r="A70" s="82">
        <f>IF(Instr!M8&lt;&gt;"",Instr!M8,"")</f>
      </c>
      <c r="B70" s="164">
        <f>IF(Instr!M19&lt;&gt;"",Instr!M19,"")</f>
      </c>
      <c r="C70" s="164"/>
      <c r="D70" s="164"/>
      <c r="E70" s="164"/>
      <c r="F70" s="164"/>
      <c r="G70" s="164"/>
      <c r="H70" s="164"/>
    </row>
    <row r="71" spans="1:8" ht="30" customHeight="1">
      <c r="A71" s="82">
        <f>IF(Instr!N8&lt;&gt;"",Instr!N8,"")</f>
      </c>
      <c r="B71" s="164">
        <f>IF(Instr!N19&lt;&gt;"",Instr!N19,"")</f>
      </c>
      <c r="C71" s="164"/>
      <c r="D71" s="164"/>
      <c r="E71" s="164"/>
      <c r="F71" s="164"/>
      <c r="G71" s="164"/>
      <c r="H71" s="164"/>
    </row>
    <row r="72" spans="1:8" ht="30" customHeight="1">
      <c r="A72" s="82">
        <f>IF(Instr!O8&lt;&gt;"",Instr!O8,"")</f>
      </c>
      <c r="B72" s="164">
        <f>IF(Instr!O19&lt;&gt;"",Instr!O19,"")</f>
      </c>
      <c r="C72" s="164"/>
      <c r="D72" s="164"/>
      <c r="E72" s="164"/>
      <c r="F72" s="164"/>
      <c r="G72" s="164"/>
      <c r="H72" s="164"/>
    </row>
    <row r="73" spans="1:8" ht="30" customHeight="1">
      <c r="A73" s="82">
        <f>IF(Instr!P8&lt;&gt;"",Instr!P8,"")</f>
      </c>
      <c r="B73" s="164">
        <f>IF(Instr!P19&lt;&gt;"",Instr!P19,"")</f>
      </c>
      <c r="C73" s="164"/>
      <c r="D73" s="164"/>
      <c r="E73" s="164"/>
      <c r="F73" s="164"/>
      <c r="G73" s="164"/>
      <c r="H73" s="164"/>
    </row>
    <row r="74" spans="1:8" ht="30" customHeight="1">
      <c r="A74" s="82">
        <f>IF(Instr!Q8&lt;&gt;"",Instr!Q8,"")</f>
      </c>
      <c r="B74" s="164">
        <f>IF(Instr!Q19&lt;&gt;"",Instr!Q19,"")</f>
      </c>
      <c r="C74" s="164"/>
      <c r="D74" s="164"/>
      <c r="E74" s="164"/>
      <c r="F74" s="164"/>
      <c r="G74" s="164"/>
      <c r="H74" s="164"/>
    </row>
    <row r="75" spans="1:8" ht="30" customHeight="1">
      <c r="A75" s="82">
        <f>IF(Instr!B24&lt;&gt;"",Instr!B24,"")</f>
      </c>
      <c r="B75" s="164">
        <f>IF(Instr!R19&lt;&gt;"",Instr!R19,"")</f>
      </c>
      <c r="C75" s="164"/>
      <c r="D75" s="164"/>
      <c r="E75" s="164"/>
      <c r="F75" s="164"/>
      <c r="G75" s="164"/>
      <c r="H75" s="164"/>
    </row>
    <row r="76" spans="1:8" ht="30" customHeight="1">
      <c r="A76" s="82">
        <f>IF(Instr!B25&lt;&gt;"",Instr!B25,"")</f>
      </c>
      <c r="B76" s="164">
        <f>IF(Instr!S19&lt;&gt;"",Instr!S19,"")</f>
      </c>
      <c r="C76" s="164"/>
      <c r="D76" s="164"/>
      <c r="E76" s="164"/>
      <c r="F76" s="164"/>
      <c r="G76" s="164"/>
      <c r="H76" s="164"/>
    </row>
    <row r="77" spans="1:8" ht="30" customHeight="1">
      <c r="A77" s="82">
        <f>IF(Instr!B26&lt;&gt;"",Instr!B26,"")</f>
      </c>
      <c r="B77" s="164">
        <f>IF(Instr!T19&lt;&gt;"",Instr!T19,"")</f>
      </c>
      <c r="C77" s="164"/>
      <c r="D77" s="164"/>
      <c r="E77" s="164"/>
      <c r="F77" s="164"/>
      <c r="G77" s="164"/>
      <c r="H77" s="164"/>
    </row>
    <row r="78" spans="1:8" ht="30" customHeight="1">
      <c r="A78" s="82">
        <f>IF(Instr!B27&lt;&gt;"",Instr!B27,"")</f>
      </c>
      <c r="B78" s="164">
        <f>IF(Instr!U19&lt;&gt;"",Instr!U19,"")</f>
      </c>
      <c r="C78" s="164"/>
      <c r="D78" s="164"/>
      <c r="E78" s="164"/>
      <c r="F78" s="164"/>
      <c r="G78" s="164"/>
      <c r="H78" s="164"/>
    </row>
    <row r="79" ht="15">
      <c r="A79" s="83"/>
    </row>
    <row r="80" ht="12.75">
      <c r="A80" s="76"/>
    </row>
    <row r="81" ht="12.75">
      <c r="A81" s="76"/>
    </row>
  </sheetData>
  <sheetProtection/>
  <mergeCells count="26">
    <mergeCell ref="B78:H78"/>
    <mergeCell ref="B74:H74"/>
    <mergeCell ref="B75:H75"/>
    <mergeCell ref="B76:H76"/>
    <mergeCell ref="B77:H77"/>
    <mergeCell ref="B70:H70"/>
    <mergeCell ref="B71:H71"/>
    <mergeCell ref="B72:H72"/>
    <mergeCell ref="B73:H73"/>
    <mergeCell ref="B66:H66"/>
    <mergeCell ref="B67:H67"/>
    <mergeCell ref="B68:H68"/>
    <mergeCell ref="B69:H69"/>
    <mergeCell ref="B60:M60"/>
    <mergeCell ref="B61:M61"/>
    <mergeCell ref="B64:H64"/>
    <mergeCell ref="B65:H65"/>
    <mergeCell ref="B62:M62"/>
    <mergeCell ref="B63:M63"/>
    <mergeCell ref="E4:G4"/>
    <mergeCell ref="F9:G9"/>
    <mergeCell ref="L9:M9"/>
    <mergeCell ref="B59:M59"/>
    <mergeCell ref="E11:N11"/>
    <mergeCell ref="F15:L15"/>
    <mergeCell ref="F17:L1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&amp;LPJK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4" width="7.140625" style="41" customWidth="1"/>
    <col min="15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>
      <c r="A3" s="11"/>
      <c r="B3" s="11"/>
      <c r="C3" s="166" t="s">
        <v>250</v>
      </c>
      <c r="D3" s="167"/>
      <c r="E3" s="167"/>
      <c r="F3" s="167"/>
      <c r="G3" s="167"/>
      <c r="H3" s="167"/>
      <c r="I3" s="168"/>
      <c r="J3" s="168"/>
      <c r="K3" s="168"/>
      <c r="L3" s="168"/>
      <c r="M3" s="168"/>
      <c r="N3" s="168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23</v>
      </c>
      <c r="C6" s="169"/>
      <c r="D6" s="170"/>
      <c r="E6" s="171"/>
      <c r="F6" s="171"/>
      <c r="G6" s="171"/>
      <c r="H6" s="11"/>
      <c r="I6" s="11"/>
      <c r="J6" s="11"/>
      <c r="K6" s="40" t="s">
        <v>24</v>
      </c>
      <c r="L6" s="172"/>
      <c r="M6" s="171"/>
      <c r="N6" s="171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7" t="s">
        <v>236</v>
      </c>
      <c r="O7" s="11"/>
    </row>
    <row r="8" spans="1:15" ht="12.75">
      <c r="A8" s="11"/>
      <c r="B8" s="11" t="s">
        <v>25</v>
      </c>
      <c r="C8" s="155" t="s">
        <v>239</v>
      </c>
      <c r="D8" s="156"/>
      <c r="E8" s="156"/>
      <c r="F8" s="156"/>
      <c r="G8" s="156"/>
      <c r="H8" s="156"/>
      <c r="I8" s="156"/>
      <c r="J8" s="156"/>
      <c r="K8" s="156"/>
      <c r="L8" s="157"/>
      <c r="M8" s="11"/>
      <c r="N8" s="174">
        <f>Instr!U4</f>
      </c>
      <c r="O8" s="11"/>
    </row>
    <row r="9" spans="1:15" ht="15">
      <c r="A9" s="11"/>
      <c r="B9" s="11"/>
      <c r="C9" s="111" t="str">
        <f>Matriisi!G1</f>
        <v> </v>
      </c>
      <c r="D9" s="111" t="str">
        <f>Matriisi!H1</f>
        <v> </v>
      </c>
      <c r="E9" s="111" t="str">
        <f>Matriisi!I1</f>
        <v> </v>
      </c>
      <c r="F9" s="111" t="str">
        <f>Matriisi!J1</f>
        <v> </v>
      </c>
      <c r="G9" s="111" t="str">
        <f>Matriisi!K1</f>
        <v> </v>
      </c>
      <c r="H9" s="111" t="str">
        <f>Matriisi!L1</f>
        <v> </v>
      </c>
      <c r="I9" s="111" t="str">
        <f>Matriisi!M1</f>
        <v> </v>
      </c>
      <c r="J9" s="111" t="str">
        <f>Matriisi!N1</f>
        <v> </v>
      </c>
      <c r="K9" s="111" t="str">
        <f>Matriisi!O1</f>
        <v> </v>
      </c>
      <c r="L9" s="111" t="str">
        <f>Matriisi!P1</f>
        <v> </v>
      </c>
      <c r="M9" s="11"/>
      <c r="N9" s="175"/>
      <c r="O9" s="11"/>
    </row>
    <row r="10" spans="1:15" ht="16.5" customHeight="1">
      <c r="A10" s="11"/>
      <c r="B10" s="11"/>
      <c r="C10" s="9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42" t="str">
        <f>Instr!D3</f>
        <v>Simeon Savi</v>
      </c>
      <c r="C12" s="142"/>
      <c r="D12" s="142"/>
      <c r="F12" s="11" t="s">
        <v>26</v>
      </c>
      <c r="G12" s="11"/>
      <c r="H12" s="11"/>
      <c r="I12" s="11"/>
      <c r="J12" s="173"/>
      <c r="K12" s="173"/>
      <c r="L12" s="173"/>
      <c r="M12" s="173"/>
      <c r="N12" s="173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42" t="str">
        <f>Instr!D4</f>
        <v>Kitara</v>
      </c>
      <c r="C14" s="142"/>
      <c r="D14" s="14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20</v>
      </c>
      <c r="B16" s="142" t="str">
        <f>Instr!D5</f>
        <v>Jokunen jaska</v>
      </c>
      <c r="C16" s="142"/>
      <c r="D16" s="142"/>
      <c r="E16" s="11"/>
      <c r="F16" s="11"/>
      <c r="G16" s="40" t="s">
        <v>27</v>
      </c>
      <c r="H16" s="11"/>
      <c r="I16" s="11"/>
      <c r="J16" s="114"/>
      <c r="K16" s="118"/>
      <c r="L16" s="118"/>
      <c r="M16" s="118"/>
      <c r="N16" s="118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29</v>
      </c>
      <c r="B21" s="176"/>
      <c r="C21" s="176"/>
      <c r="D21" s="176"/>
      <c r="E21" s="40"/>
      <c r="F21" s="144" t="s">
        <v>27</v>
      </c>
      <c r="G21" s="144"/>
      <c r="H21" s="144"/>
      <c r="I21" s="11"/>
      <c r="J21" s="145"/>
      <c r="K21" s="145"/>
      <c r="L21" s="145"/>
      <c r="M21" s="146"/>
      <c r="N21" s="146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25"/>
      <c r="B24" s="177"/>
      <c r="C24" s="177"/>
      <c r="D24" s="177"/>
      <c r="E24" s="126"/>
      <c r="F24" s="178"/>
      <c r="G24" s="178"/>
      <c r="H24" s="178"/>
      <c r="I24" s="125"/>
      <c r="J24" s="178"/>
      <c r="K24" s="178"/>
      <c r="L24" s="178"/>
      <c r="M24" s="178"/>
      <c r="N24" s="178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1"/>
    </row>
    <row r="30" spans="1:15" ht="26.25" customHeight="1">
      <c r="A30" s="11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1"/>
    </row>
    <row r="31" spans="1:15" ht="26.25" customHeight="1">
      <c r="A31" s="1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1"/>
    </row>
    <row r="32" spans="1:15" ht="26.25" customHeight="1">
      <c r="A32" s="11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1"/>
    </row>
    <row r="33" spans="1:15" ht="26.25" customHeight="1">
      <c r="A33" s="11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1"/>
    </row>
    <row r="34" spans="1:15" ht="26.25" customHeight="1">
      <c r="A34" s="11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1"/>
    </row>
    <row r="35" spans="1:15" ht="26.25" customHeight="1">
      <c r="A35" s="11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1"/>
    </row>
    <row r="36" spans="1:15" ht="26.25" customHeight="1">
      <c r="A36" s="11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1"/>
    </row>
    <row r="37" spans="1:15" ht="26.25" customHeight="1">
      <c r="A37" s="11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1"/>
    </row>
    <row r="38" spans="1:15" ht="26.25" customHeight="1">
      <c r="A38" s="11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1"/>
    </row>
    <row r="39" spans="1:15" ht="26.25" customHeight="1">
      <c r="A39" s="11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45"/>
      <c r="C43" s="145"/>
      <c r="D43" s="145"/>
      <c r="E43" s="145"/>
      <c r="F43" s="145"/>
      <c r="G43" s="145"/>
      <c r="H43" s="145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7">
    <mergeCell ref="B35:N35"/>
    <mergeCell ref="B36:N36"/>
    <mergeCell ref="B37:N37"/>
    <mergeCell ref="B38:N38"/>
    <mergeCell ref="B39:N39"/>
    <mergeCell ref="B43:H43"/>
    <mergeCell ref="B29:N29"/>
    <mergeCell ref="B30:N30"/>
    <mergeCell ref="B31:N31"/>
    <mergeCell ref="B32:N32"/>
    <mergeCell ref="B33:N33"/>
    <mergeCell ref="B34:N34"/>
    <mergeCell ref="B14:D14"/>
    <mergeCell ref="B16:D16"/>
    <mergeCell ref="B21:D21"/>
    <mergeCell ref="F21:H21"/>
    <mergeCell ref="J21:N21"/>
    <mergeCell ref="B24:D24"/>
    <mergeCell ref="F24:H24"/>
    <mergeCell ref="J24:N24"/>
    <mergeCell ref="C3:N3"/>
    <mergeCell ref="C6:G6"/>
    <mergeCell ref="L6:N6"/>
    <mergeCell ref="C8:L8"/>
    <mergeCell ref="B12:D12"/>
    <mergeCell ref="J12:N12"/>
    <mergeCell ref="N8:N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4" width="9.00390625" style="41" customWidth="1"/>
    <col min="15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>
      <c r="A3" s="11"/>
      <c r="B3" s="11"/>
      <c r="C3" s="166" t="s">
        <v>251</v>
      </c>
      <c r="D3" s="167"/>
      <c r="E3" s="167"/>
      <c r="F3" s="167"/>
      <c r="G3" s="167"/>
      <c r="H3" s="167"/>
      <c r="I3" s="168"/>
      <c r="J3" s="168"/>
      <c r="K3" s="168"/>
      <c r="L3" s="168"/>
      <c r="M3" s="168"/>
      <c r="N3" s="168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23</v>
      </c>
      <c r="C6" s="169"/>
      <c r="D6" s="170"/>
      <c r="E6" s="171"/>
      <c r="F6" s="171"/>
      <c r="G6" s="171"/>
      <c r="H6" s="11"/>
      <c r="I6" s="11"/>
      <c r="J6" s="11"/>
      <c r="K6" s="40" t="s">
        <v>24</v>
      </c>
      <c r="L6" s="172"/>
      <c r="M6" s="171"/>
      <c r="N6" s="171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7" t="s">
        <v>236</v>
      </c>
      <c r="O7" s="11"/>
    </row>
    <row r="8" spans="1:15" ht="12.75">
      <c r="A8" s="11"/>
      <c r="B8" s="11" t="s">
        <v>25</v>
      </c>
      <c r="C8" s="155" t="s">
        <v>239</v>
      </c>
      <c r="D8" s="156"/>
      <c r="E8" s="156"/>
      <c r="F8" s="156"/>
      <c r="G8" s="156"/>
      <c r="H8" s="156"/>
      <c r="I8" s="156"/>
      <c r="J8" s="156"/>
      <c r="K8" s="156"/>
      <c r="L8" s="157"/>
      <c r="M8" s="11"/>
      <c r="N8" s="174">
        <f>Instr!U6</f>
      </c>
      <c r="O8" s="11"/>
    </row>
    <row r="9" spans="1:15" ht="15">
      <c r="A9" s="11"/>
      <c r="B9" s="11"/>
      <c r="C9" s="111" t="str">
        <f>Matriisi!G81</f>
        <v> </v>
      </c>
      <c r="D9" s="111" t="str">
        <f>Matriisi!H81</f>
        <v> </v>
      </c>
      <c r="E9" s="111" t="str">
        <f>Matriisi!I81</f>
        <v> </v>
      </c>
      <c r="F9" s="111" t="str">
        <f>Matriisi!J81</f>
        <v> </v>
      </c>
      <c r="G9" s="11"/>
      <c r="H9" s="11"/>
      <c r="I9" s="11"/>
      <c r="J9" s="11"/>
      <c r="K9" s="11"/>
      <c r="L9" s="11"/>
      <c r="M9" s="11"/>
      <c r="N9" s="175"/>
      <c r="O9" s="11"/>
    </row>
    <row r="10" spans="1:15" ht="16.5" customHeight="1">
      <c r="A10" s="11"/>
      <c r="B10" s="11"/>
      <c r="C10" s="9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42" t="str">
        <f>Instr!D3</f>
        <v>Simeon Savi</v>
      </c>
      <c r="C12" s="142"/>
      <c r="D12" s="142"/>
      <c r="F12" s="11" t="s">
        <v>26</v>
      </c>
      <c r="G12" s="11"/>
      <c r="H12" s="11"/>
      <c r="I12" s="11"/>
      <c r="J12" s="173"/>
      <c r="K12" s="173"/>
      <c r="L12" s="173"/>
      <c r="M12" s="173"/>
      <c r="N12" s="173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42" t="str">
        <f>Instr!D4</f>
        <v>Kitara</v>
      </c>
      <c r="C14" s="142"/>
      <c r="D14" s="14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20</v>
      </c>
      <c r="B16" s="142" t="str">
        <f>Instr!D5</f>
        <v>Jokunen jaska</v>
      </c>
      <c r="C16" s="142"/>
      <c r="D16" s="142"/>
      <c r="E16" s="11"/>
      <c r="F16" s="11"/>
      <c r="G16" s="40" t="s">
        <v>27</v>
      </c>
      <c r="H16" s="11"/>
      <c r="I16" s="11"/>
      <c r="J16" s="114"/>
      <c r="K16" s="118"/>
      <c r="L16" s="118"/>
      <c r="M16" s="118"/>
      <c r="N16" s="118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29</v>
      </c>
      <c r="B21" s="176"/>
      <c r="C21" s="176"/>
      <c r="D21" s="176"/>
      <c r="E21" s="40"/>
      <c r="F21" s="144" t="s">
        <v>27</v>
      </c>
      <c r="G21" s="144"/>
      <c r="H21" s="144"/>
      <c r="I21" s="11"/>
      <c r="J21" s="145"/>
      <c r="K21" s="145"/>
      <c r="L21" s="145"/>
      <c r="M21" s="146"/>
      <c r="N21" s="146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25" t="s">
        <v>30</v>
      </c>
      <c r="B24" s="177"/>
      <c r="C24" s="177"/>
      <c r="D24" s="177"/>
      <c r="E24" s="126"/>
      <c r="F24" s="178" t="s">
        <v>27</v>
      </c>
      <c r="G24" s="178"/>
      <c r="H24" s="178"/>
      <c r="I24" s="125"/>
      <c r="J24" s="178"/>
      <c r="K24" s="178"/>
      <c r="L24" s="178"/>
      <c r="M24" s="178"/>
      <c r="N24" s="178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1"/>
    </row>
    <row r="30" spans="1:15" ht="26.25" customHeight="1">
      <c r="A30" s="11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1"/>
    </row>
    <row r="31" spans="1:15" ht="26.25" customHeight="1">
      <c r="A31" s="1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1"/>
    </row>
    <row r="32" spans="1:15" ht="26.25" customHeight="1">
      <c r="A32" s="11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1"/>
    </row>
    <row r="33" spans="1:15" ht="26.25" customHeight="1">
      <c r="A33" s="11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1"/>
    </row>
    <row r="34" spans="1:15" ht="26.25" customHeight="1">
      <c r="A34" s="11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1"/>
    </row>
    <row r="35" spans="1:15" ht="26.25" customHeight="1">
      <c r="A35" s="11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1"/>
    </row>
    <row r="36" spans="1:15" ht="26.25" customHeight="1">
      <c r="A36" s="11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1"/>
    </row>
    <row r="37" spans="1:15" ht="26.25" customHeight="1">
      <c r="A37" s="11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1"/>
    </row>
    <row r="38" spans="1:15" ht="26.25" customHeight="1">
      <c r="A38" s="11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1"/>
    </row>
    <row r="39" spans="1:15" ht="26.25" customHeight="1">
      <c r="A39" s="11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45"/>
      <c r="C43" s="145"/>
      <c r="D43" s="145"/>
      <c r="E43" s="145"/>
      <c r="F43" s="145"/>
      <c r="G43" s="145"/>
      <c r="H43" s="145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7">
    <mergeCell ref="B35:N35"/>
    <mergeCell ref="B36:N36"/>
    <mergeCell ref="B37:N37"/>
    <mergeCell ref="B38:N38"/>
    <mergeCell ref="B39:N39"/>
    <mergeCell ref="B43:H43"/>
    <mergeCell ref="B29:N29"/>
    <mergeCell ref="B30:N30"/>
    <mergeCell ref="B31:N31"/>
    <mergeCell ref="B32:N32"/>
    <mergeCell ref="B33:N33"/>
    <mergeCell ref="B34:N34"/>
    <mergeCell ref="B14:D14"/>
    <mergeCell ref="B16:D16"/>
    <mergeCell ref="B21:D21"/>
    <mergeCell ref="F21:H21"/>
    <mergeCell ref="J21:N21"/>
    <mergeCell ref="B24:D24"/>
    <mergeCell ref="F24:H24"/>
    <mergeCell ref="J24:N24"/>
    <mergeCell ref="C3:N3"/>
    <mergeCell ref="C6:G6"/>
    <mergeCell ref="L6:N6"/>
    <mergeCell ref="C8:L8"/>
    <mergeCell ref="B12:D12"/>
    <mergeCell ref="J12:N12"/>
    <mergeCell ref="N8:N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5" max="5" width="27.8515625" style="0" customWidth="1"/>
    <col min="6" max="6" width="21.140625" style="0" customWidth="1"/>
  </cols>
  <sheetData>
    <row r="1" spans="1:6" ht="23.25">
      <c r="A1" s="102" t="s">
        <v>233</v>
      </c>
      <c r="B1" s="103"/>
      <c r="C1" s="103"/>
      <c r="D1" s="103"/>
      <c r="E1" s="103"/>
      <c r="F1" s="103"/>
    </row>
    <row r="2" spans="1:6" ht="23.25">
      <c r="A2" s="104" t="s">
        <v>19</v>
      </c>
      <c r="B2" s="107" t="s">
        <v>234</v>
      </c>
      <c r="C2" s="103"/>
      <c r="D2" s="103"/>
      <c r="E2" s="105"/>
      <c r="F2" s="103"/>
    </row>
    <row r="3" spans="1:6" ht="23.25">
      <c r="A3" s="106">
        <v>1</v>
      </c>
      <c r="B3" s="107">
        <v>4</v>
      </c>
      <c r="C3" s="108">
        <v>4</v>
      </c>
      <c r="D3" s="103"/>
      <c r="E3" s="102" t="s">
        <v>235</v>
      </c>
      <c r="F3" s="102" t="s">
        <v>236</v>
      </c>
    </row>
    <row r="4" spans="1:6" ht="23.25">
      <c r="A4" s="106">
        <v>2</v>
      </c>
      <c r="B4" s="107">
        <v>5</v>
      </c>
      <c r="C4" s="108">
        <f>C3+B4</f>
        <v>9</v>
      </c>
      <c r="D4" s="103"/>
      <c r="E4" s="109" t="s">
        <v>237</v>
      </c>
      <c r="F4" s="103"/>
    </row>
    <row r="5" spans="1:6" ht="23.25">
      <c r="A5" s="106">
        <v>3</v>
      </c>
      <c r="B5" s="107">
        <v>5</v>
      </c>
      <c r="C5" s="108">
        <f>C4+B5</f>
        <v>14</v>
      </c>
      <c r="D5" s="103"/>
      <c r="E5" s="110">
        <v>60</v>
      </c>
      <c r="F5" s="110">
        <v>1</v>
      </c>
    </row>
    <row r="6" spans="1:6" ht="23.25">
      <c r="A6" s="106">
        <v>4</v>
      </c>
      <c r="B6" s="107">
        <v>7</v>
      </c>
      <c r="C6" s="108">
        <f aca="true" t="shared" si="0" ref="C6:C11">C5+B6</f>
        <v>21</v>
      </c>
      <c r="D6" s="103"/>
      <c r="E6" s="110">
        <v>62</v>
      </c>
      <c r="F6" s="110">
        <v>2</v>
      </c>
    </row>
    <row r="7" spans="1:6" ht="23.25">
      <c r="A7" s="106">
        <v>5</v>
      </c>
      <c r="B7" s="107">
        <v>7</v>
      </c>
      <c r="C7" s="108">
        <f t="shared" si="0"/>
        <v>28</v>
      </c>
      <c r="D7" s="103"/>
      <c r="E7" s="110">
        <v>64</v>
      </c>
      <c r="F7" s="110">
        <v>3</v>
      </c>
    </row>
    <row r="8" spans="1:6" ht="23.25">
      <c r="A8" s="106">
        <v>6</v>
      </c>
      <c r="B8" s="107">
        <v>7</v>
      </c>
      <c r="C8" s="108">
        <f t="shared" si="0"/>
        <v>35</v>
      </c>
      <c r="D8" s="103"/>
      <c r="E8" s="110">
        <v>66</v>
      </c>
      <c r="F8" s="110">
        <v>4</v>
      </c>
    </row>
    <row r="9" spans="1:6" ht="23.25">
      <c r="A9" s="106">
        <v>7</v>
      </c>
      <c r="B9" s="107">
        <v>7</v>
      </c>
      <c r="C9" s="108">
        <f t="shared" si="0"/>
        <v>42</v>
      </c>
      <c r="D9" s="103"/>
      <c r="E9" s="109">
        <f>C12</f>
        <v>69</v>
      </c>
      <c r="F9" s="110">
        <v>5</v>
      </c>
    </row>
    <row r="10" spans="1:6" ht="23.25">
      <c r="A10" s="106">
        <v>8</v>
      </c>
      <c r="B10" s="107">
        <v>9</v>
      </c>
      <c r="C10" s="108">
        <f t="shared" si="0"/>
        <v>51</v>
      </c>
      <c r="D10" s="103"/>
      <c r="E10" s="103"/>
      <c r="F10" s="103"/>
    </row>
    <row r="11" spans="1:6" ht="23.25">
      <c r="A11" s="106">
        <v>9</v>
      </c>
      <c r="B11" s="107">
        <v>9</v>
      </c>
      <c r="C11" s="108">
        <f t="shared" si="0"/>
        <v>60</v>
      </c>
      <c r="D11" s="103"/>
      <c r="E11" s="109" t="s">
        <v>238</v>
      </c>
      <c r="F11" s="103"/>
    </row>
    <row r="12" spans="1:6" ht="23.25">
      <c r="A12" s="112">
        <v>10</v>
      </c>
      <c r="B12" s="113">
        <v>9</v>
      </c>
      <c r="C12" s="109">
        <f>SUM(B3:B12)</f>
        <v>69</v>
      </c>
      <c r="D12" s="103"/>
      <c r="E12" s="110">
        <v>45</v>
      </c>
      <c r="F12" s="110">
        <v>1</v>
      </c>
    </row>
    <row r="13" spans="1:6" ht="23.25">
      <c r="A13" s="106">
        <v>11</v>
      </c>
      <c r="B13" s="107">
        <v>10</v>
      </c>
      <c r="C13" s="108">
        <v>10</v>
      </c>
      <c r="D13" s="103"/>
      <c r="E13" s="110">
        <v>47</v>
      </c>
      <c r="F13" s="110">
        <v>2</v>
      </c>
    </row>
    <row r="14" spans="1:6" ht="23.25">
      <c r="A14" s="106">
        <v>12</v>
      </c>
      <c r="B14" s="107">
        <v>12</v>
      </c>
      <c r="C14" s="108">
        <f>C13+B14</f>
        <v>22</v>
      </c>
      <c r="D14" s="103"/>
      <c r="E14" s="110">
        <v>49</v>
      </c>
      <c r="F14" s="110">
        <v>3</v>
      </c>
    </row>
    <row r="15" spans="1:6" ht="23.25">
      <c r="A15" s="106">
        <v>13</v>
      </c>
      <c r="B15" s="107">
        <v>14</v>
      </c>
      <c r="C15" s="108">
        <f>C14+B15</f>
        <v>36</v>
      </c>
      <c r="D15" s="103"/>
      <c r="E15" s="110">
        <v>51</v>
      </c>
      <c r="F15" s="110">
        <v>4</v>
      </c>
    </row>
    <row r="16" spans="1:6" ht="23.25">
      <c r="A16" s="112">
        <v>14</v>
      </c>
      <c r="B16" s="113">
        <v>17</v>
      </c>
      <c r="C16" s="109">
        <f>SUM(B13:B16)</f>
        <v>53</v>
      </c>
      <c r="D16" s="103"/>
      <c r="E16" s="109">
        <v>53</v>
      </c>
      <c r="F16" s="110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Stadia</dc:creator>
  <cp:keywords/>
  <dc:description/>
  <cp:lastModifiedBy>Juha Kataja</cp:lastModifiedBy>
  <cp:lastPrinted>2011-09-15T05:58:13Z</cp:lastPrinted>
  <dcterms:created xsi:type="dcterms:W3CDTF">2004-10-11T06:30:02Z</dcterms:created>
  <dcterms:modified xsi:type="dcterms:W3CDTF">2011-10-31T05:05:00Z</dcterms:modified>
  <cp:category/>
  <cp:version/>
  <cp:contentType/>
  <cp:contentStatus/>
</cp:coreProperties>
</file>